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8.5月菜單 (無圖案)" sheetId="22" r:id="rId1"/>
    <sheet name="108.5月菜單" sheetId="20" r:id="rId2"/>
    <sheet name="第一週明細" sheetId="2" r:id="rId3"/>
    <sheet name="第二週明細" sheetId="3" r:id="rId4"/>
    <sheet name="第三週明細" sheetId="4" r:id="rId5"/>
    <sheet name="第四週明細" sheetId="7" r:id="rId6"/>
    <sheet name="第五週明細 " sheetId="8" r:id="rId7"/>
  </sheets>
  <calcPr calcId="152511"/>
</workbook>
</file>

<file path=xl/calcChain.xml><?xml version="1.0" encoding="utf-8"?>
<calcChain xmlns="http://schemas.openxmlformats.org/spreadsheetml/2006/main">
  <c r="R6" i="22" l="1"/>
  <c r="B23" i="22" l="1"/>
  <c r="W20" i="3"/>
  <c r="F14" i="22" l="1"/>
  <c r="B33" i="22"/>
  <c r="B15" i="22"/>
  <c r="U46" i="22" l="1"/>
  <c r="S46" i="22"/>
  <c r="Q46" i="22"/>
  <c r="O46" i="22"/>
  <c r="M46" i="22"/>
  <c r="K46" i="22"/>
  <c r="I46" i="22"/>
  <c r="G46" i="22"/>
  <c r="E46" i="22"/>
  <c r="C46" i="22"/>
  <c r="U45" i="22"/>
  <c r="S45" i="22"/>
  <c r="Q45" i="22"/>
  <c r="O45" i="22"/>
  <c r="M45" i="22"/>
  <c r="K45" i="22"/>
  <c r="I45" i="22"/>
  <c r="G45" i="22"/>
  <c r="E45" i="22"/>
  <c r="C45" i="22"/>
  <c r="U37" i="22"/>
  <c r="S37" i="22"/>
  <c r="Q37" i="22"/>
  <c r="O37" i="22"/>
  <c r="M37" i="22"/>
  <c r="K37" i="22"/>
  <c r="I37" i="22"/>
  <c r="G37" i="22"/>
  <c r="E37" i="22"/>
  <c r="C37" i="22"/>
  <c r="U36" i="22"/>
  <c r="S36" i="22"/>
  <c r="Q36" i="22"/>
  <c r="O36" i="22"/>
  <c r="M36" i="22"/>
  <c r="K36" i="22"/>
  <c r="I36" i="22"/>
  <c r="G36" i="22"/>
  <c r="E36" i="22"/>
  <c r="C36" i="22"/>
  <c r="U28" i="22"/>
  <c r="S28" i="22"/>
  <c r="Q28" i="22"/>
  <c r="O28" i="22"/>
  <c r="M28" i="22"/>
  <c r="K28" i="22"/>
  <c r="I28" i="22"/>
  <c r="G28" i="22"/>
  <c r="E28" i="22"/>
  <c r="C28" i="22"/>
  <c r="U27" i="22"/>
  <c r="S27" i="22"/>
  <c r="Q27" i="22"/>
  <c r="O27" i="22"/>
  <c r="M27" i="22"/>
  <c r="K27" i="22"/>
  <c r="I27" i="22"/>
  <c r="G27" i="22"/>
  <c r="E27" i="22"/>
  <c r="C27" i="22"/>
  <c r="U19" i="22"/>
  <c r="S19" i="22"/>
  <c r="Q19" i="22"/>
  <c r="O19" i="22"/>
  <c r="M19" i="22"/>
  <c r="K19" i="22"/>
  <c r="I19" i="22"/>
  <c r="G19" i="22"/>
  <c r="E19" i="22"/>
  <c r="C19" i="22"/>
  <c r="U18" i="22"/>
  <c r="S18" i="22"/>
  <c r="Q18" i="22"/>
  <c r="O18" i="22"/>
  <c r="M18" i="22"/>
  <c r="K18" i="22"/>
  <c r="I18" i="22"/>
  <c r="G18" i="22"/>
  <c r="E18" i="22"/>
  <c r="C18" i="22"/>
  <c r="U10" i="22"/>
  <c r="S10" i="22"/>
  <c r="Q10" i="22"/>
  <c r="O10" i="22"/>
  <c r="M10" i="22"/>
  <c r="K10" i="22"/>
  <c r="U9" i="22"/>
  <c r="S9" i="22"/>
  <c r="Q9" i="22"/>
  <c r="O9" i="22"/>
  <c r="M9" i="22"/>
  <c r="K9" i="22"/>
  <c r="U46" i="20" l="1"/>
  <c r="U45" i="20"/>
  <c r="S37" i="8"/>
  <c r="P37" i="8"/>
  <c r="M37" i="8"/>
  <c r="J37" i="8"/>
  <c r="G37" i="8"/>
  <c r="D37" i="8"/>
  <c r="S46" i="20"/>
  <c r="W44" i="8" l="1"/>
  <c r="S45" i="20" s="1"/>
  <c r="D21" i="2" l="1"/>
  <c r="Q46" i="20" l="1"/>
  <c r="M46" i="20"/>
  <c r="I46" i="20"/>
  <c r="E46" i="20"/>
  <c r="U36" i="20"/>
  <c r="O28" i="20"/>
  <c r="M28" i="20"/>
  <c r="K28" i="20"/>
  <c r="E27" i="20"/>
  <c r="C28" i="20"/>
  <c r="K46" i="20"/>
  <c r="I45" i="20"/>
  <c r="G46" i="20"/>
  <c r="S29" i="8"/>
  <c r="P29" i="8"/>
  <c r="M29" i="8"/>
  <c r="J29" i="8"/>
  <c r="G29" i="8"/>
  <c r="D29" i="8"/>
  <c r="S21" i="8"/>
  <c r="P21" i="8"/>
  <c r="M21" i="8"/>
  <c r="J21" i="8"/>
  <c r="G21" i="8"/>
  <c r="D21" i="8"/>
  <c r="S13" i="8"/>
  <c r="P13" i="8"/>
  <c r="M13" i="8"/>
  <c r="J13" i="8"/>
  <c r="G13" i="8"/>
  <c r="D13" i="8"/>
  <c r="U10" i="20"/>
  <c r="Q10" i="20"/>
  <c r="K10" i="20"/>
  <c r="S37" i="2"/>
  <c r="P37" i="2"/>
  <c r="M37" i="2"/>
  <c r="J37" i="2"/>
  <c r="G37" i="2"/>
  <c r="D37" i="2"/>
  <c r="S29" i="2"/>
  <c r="P29" i="2"/>
  <c r="M29" i="2"/>
  <c r="J29" i="2"/>
  <c r="G29" i="2"/>
  <c r="D29" i="2"/>
  <c r="S21" i="2"/>
  <c r="P21" i="2"/>
  <c r="M21" i="2"/>
  <c r="J21" i="2"/>
  <c r="G21" i="2"/>
  <c r="O10" i="20" l="1"/>
  <c r="M9" i="20"/>
  <c r="M10" i="20"/>
  <c r="W44" i="2"/>
  <c r="W28" i="8"/>
  <c r="U9" i="20"/>
  <c r="O46" i="20"/>
  <c r="S10" i="20"/>
  <c r="M45" i="20"/>
  <c r="W36" i="2"/>
  <c r="W20" i="8"/>
  <c r="G45" i="20" s="1"/>
  <c r="W36" i="8"/>
  <c r="O45" i="20" s="1"/>
  <c r="Q9" i="20"/>
  <c r="W28" i="2"/>
  <c r="Q45" i="20"/>
  <c r="S9" i="20" l="1"/>
  <c r="K45" i="20"/>
  <c r="K9" i="20"/>
  <c r="O9" i="20"/>
  <c r="E36" i="20" l="1"/>
  <c r="W20" i="2" l="1"/>
  <c r="W12" i="2" l="1"/>
  <c r="C37" i="20"/>
  <c r="D21" i="7"/>
  <c r="S13" i="7"/>
  <c r="P13" i="7"/>
  <c r="M13" i="7"/>
  <c r="J13" i="7"/>
  <c r="G13" i="7"/>
  <c r="D13" i="7"/>
  <c r="S5" i="7"/>
  <c r="P5" i="7"/>
  <c r="M5" i="7"/>
  <c r="J5" i="7"/>
  <c r="G5" i="7"/>
  <c r="D5" i="7"/>
  <c r="S28" i="20"/>
  <c r="S37" i="4"/>
  <c r="P37" i="4"/>
  <c r="M37" i="4"/>
  <c r="J37" i="4"/>
  <c r="G37" i="4"/>
  <c r="D37" i="4"/>
  <c r="S29" i="4"/>
  <c r="P29" i="4"/>
  <c r="M29" i="4"/>
  <c r="J29" i="4"/>
  <c r="G29" i="4"/>
  <c r="D29" i="4"/>
  <c r="I19" i="20" l="1"/>
  <c r="Q28" i="20"/>
  <c r="I18" i="20"/>
  <c r="G37" i="20"/>
  <c r="G19" i="20"/>
  <c r="U27" i="20"/>
  <c r="I36" i="20"/>
  <c r="E37" i="20"/>
  <c r="E18" i="20"/>
  <c r="C19" i="20"/>
  <c r="E19" i="20"/>
  <c r="Q27" i="20"/>
  <c r="U28" i="20"/>
  <c r="I37" i="20"/>
  <c r="W36" i="4"/>
  <c r="W12" i="7"/>
  <c r="W20" i="7"/>
  <c r="W44" i="4"/>
  <c r="W12" i="3"/>
  <c r="G18" i="20" l="1"/>
  <c r="C18" i="20"/>
  <c r="C36" i="20"/>
  <c r="G36" i="20"/>
  <c r="S27" i="20"/>
  <c r="O27" i="20"/>
  <c r="S13" i="4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M21" i="7"/>
  <c r="S21" i="7"/>
  <c r="P21" i="7"/>
  <c r="J21" i="7"/>
  <c r="G21" i="7"/>
  <c r="S21" i="4"/>
  <c r="P21" i="4"/>
  <c r="M21" i="4"/>
  <c r="J21" i="4"/>
  <c r="G21" i="4"/>
  <c r="D21" i="4"/>
  <c r="P13" i="4"/>
  <c r="M13" i="4"/>
  <c r="J13" i="4"/>
  <c r="D13" i="4"/>
  <c r="G13" i="4"/>
  <c r="S5" i="4"/>
  <c r="M5" i="4"/>
  <c r="P5" i="4"/>
  <c r="J5" i="4"/>
  <c r="G5" i="4"/>
  <c r="D5" i="4"/>
  <c r="J29" i="3"/>
  <c r="J21" i="3"/>
  <c r="S37" i="3"/>
  <c r="P37" i="3"/>
  <c r="M37" i="3"/>
  <c r="J37" i="3"/>
  <c r="G37" i="3"/>
  <c r="D37" i="3"/>
  <c r="S29" i="3"/>
  <c r="P29" i="3"/>
  <c r="M29" i="3"/>
  <c r="G29" i="3"/>
  <c r="D29" i="3"/>
  <c r="D21" i="3"/>
  <c r="G21" i="3"/>
  <c r="M21" i="3"/>
  <c r="P21" i="3"/>
  <c r="S21" i="3"/>
  <c r="S13" i="3"/>
  <c r="P13" i="3"/>
  <c r="M13" i="3"/>
  <c r="J13" i="3"/>
  <c r="G13" i="3"/>
  <c r="D13" i="3"/>
  <c r="J5" i="3"/>
  <c r="G5" i="3"/>
  <c r="M27" i="20"/>
  <c r="I28" i="20"/>
  <c r="I27" i="20"/>
  <c r="G28" i="20"/>
  <c r="E28" i="20"/>
  <c r="S5" i="3"/>
  <c r="P5" i="3"/>
  <c r="M5" i="3"/>
  <c r="D5" i="3"/>
  <c r="Q37" i="20" l="1"/>
  <c r="K19" i="20"/>
  <c r="U19" i="20"/>
  <c r="M37" i="20"/>
  <c r="Q19" i="20"/>
  <c r="O37" i="20"/>
  <c r="U37" i="20"/>
  <c r="O19" i="20"/>
  <c r="U18" i="20"/>
  <c r="M36" i="20"/>
  <c r="E45" i="20"/>
  <c r="Q18" i="20"/>
  <c r="S37" i="20"/>
  <c r="M18" i="20"/>
  <c r="M19" i="20"/>
  <c r="S19" i="20"/>
  <c r="K37" i="20"/>
  <c r="Q36" i="20"/>
  <c r="C46" i="20"/>
  <c r="W36" i="7"/>
  <c r="W12" i="8"/>
  <c r="W44" i="7"/>
  <c r="W28" i="7"/>
  <c r="W28" i="4"/>
  <c r="K27" i="20" s="1"/>
  <c r="W20" i="4"/>
  <c r="W12" i="4"/>
  <c r="C27" i="20" s="1"/>
  <c r="G27" i="20" l="1"/>
  <c r="O36" i="20"/>
  <c r="K36" i="20"/>
  <c r="C45" i="20"/>
  <c r="S36" i="20"/>
  <c r="W44" i="3" l="1"/>
  <c r="W36" i="3"/>
  <c r="W28" i="3"/>
  <c r="S18" i="20" l="1"/>
  <c r="K18" i="20"/>
  <c r="O18" i="20"/>
  <c r="AE42" i="8" l="1"/>
  <c r="AD41" i="8"/>
  <c r="AF41" i="8" s="1"/>
  <c r="AE40" i="8"/>
  <c r="AC40" i="8"/>
  <c r="AD39" i="8"/>
  <c r="AC39" i="8"/>
  <c r="AF39" i="8" s="1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8" i="8" l="1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F35" i="7"/>
  <c r="AE36" i="7" s="1"/>
  <c r="AD28" i="7" l="1"/>
  <c r="AC28" i="7"/>
  <c r="AD12" i="7"/>
  <c r="AC20" i="7"/>
  <c r="AE12" i="7"/>
  <c r="AC44" i="7"/>
  <c r="AE20" i="7"/>
  <c r="AD44" i="7"/>
  <c r="AD36" i="7"/>
  <c r="AC36" i="7"/>
  <c r="AC14" i="2" l="1"/>
  <c r="AE14" i="2"/>
  <c r="AC15" i="2"/>
  <c r="AD15" i="2"/>
  <c r="AC16" i="2"/>
  <c r="AE16" i="2"/>
  <c r="AD17" i="2"/>
  <c r="AE18" i="2"/>
  <c r="AC22" i="2"/>
  <c r="AE22" i="2"/>
  <c r="AC23" i="2"/>
  <c r="AD23" i="2"/>
  <c r="AC24" i="2"/>
  <c r="AE24" i="2"/>
  <c r="AD25" i="2"/>
  <c r="AE26" i="2"/>
  <c r="AC30" i="2"/>
  <c r="AE30" i="2"/>
  <c r="AC31" i="2"/>
  <c r="AD31" i="2"/>
  <c r="AC32" i="2"/>
  <c r="AE32" i="2"/>
  <c r="AD33" i="2"/>
  <c r="AF33" i="2" s="1"/>
  <c r="AE34" i="2"/>
  <c r="AC38" i="2"/>
  <c r="AE38" i="2"/>
  <c r="AC39" i="2"/>
  <c r="AD39" i="2"/>
  <c r="AC40" i="2"/>
  <c r="AE40" i="2"/>
  <c r="AD41" i="2"/>
  <c r="AF41" i="2" s="1"/>
  <c r="AE42" i="2"/>
  <c r="AC14" i="3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C6" i="4"/>
  <c r="AE6" i="4"/>
  <c r="AC7" i="4"/>
  <c r="AD7" i="4"/>
  <c r="AC8" i="4"/>
  <c r="AE8" i="4"/>
  <c r="AD9" i="4"/>
  <c r="AE10" i="4"/>
  <c r="AC14" i="4"/>
  <c r="AE14" i="4"/>
  <c r="AC15" i="4"/>
  <c r="AD15" i="4"/>
  <c r="AC16" i="4"/>
  <c r="AE16" i="4"/>
  <c r="AD17" i="4"/>
  <c r="AF17" i="4" s="1"/>
  <c r="AE18" i="4"/>
  <c r="AC22" i="4"/>
  <c r="AE22" i="4"/>
  <c r="AC23" i="4"/>
  <c r="AD23" i="4"/>
  <c r="AC24" i="4"/>
  <c r="AE24" i="4"/>
  <c r="AD25" i="4"/>
  <c r="AF25" i="4" s="1"/>
  <c r="AE26" i="4"/>
  <c r="AC30" i="4"/>
  <c r="AE30" i="4"/>
  <c r="AC31" i="4"/>
  <c r="AD31" i="4"/>
  <c r="AC32" i="4"/>
  <c r="AE32" i="4"/>
  <c r="AD33" i="4"/>
  <c r="AF33" i="4" s="1"/>
  <c r="AE34" i="4"/>
  <c r="AC38" i="4"/>
  <c r="AE38" i="4"/>
  <c r="AC39" i="4"/>
  <c r="AD39" i="4"/>
  <c r="AC40" i="4"/>
  <c r="AE40" i="4"/>
  <c r="AD41" i="4"/>
  <c r="AF41" i="4" s="1"/>
  <c r="AE42" i="4"/>
  <c r="AF30" i="2" l="1"/>
  <c r="AF32" i="4"/>
  <c r="AF38" i="2"/>
  <c r="AC27" i="2"/>
  <c r="AE35" i="4"/>
  <c r="AD11" i="4"/>
  <c r="AD27" i="2"/>
  <c r="AE43" i="4"/>
  <c r="AF16" i="4"/>
  <c r="AF40" i="2"/>
  <c r="AE35" i="2"/>
  <c r="AF22" i="2"/>
  <c r="AE19" i="2"/>
  <c r="AF15" i="4"/>
  <c r="AF7" i="4"/>
  <c r="AF15" i="3"/>
  <c r="AD19" i="2"/>
  <c r="AF15" i="2"/>
  <c r="AF14" i="2"/>
  <c r="AF24" i="4"/>
  <c r="AF22" i="4"/>
  <c r="AF14" i="4"/>
  <c r="AF8" i="4"/>
  <c r="AC43" i="2"/>
  <c r="AC35" i="2"/>
  <c r="AF16" i="2"/>
  <c r="AF38" i="4"/>
  <c r="AF39" i="4"/>
  <c r="AF31" i="4"/>
  <c r="AF23" i="4"/>
  <c r="AD19" i="4"/>
  <c r="AE11" i="4"/>
  <c r="AF31" i="2"/>
  <c r="AC19" i="4"/>
  <c r="AC27" i="4"/>
  <c r="AF40" i="4"/>
  <c r="AC43" i="4"/>
  <c r="AC35" i="4"/>
  <c r="AE27" i="4"/>
  <c r="AF39" i="3"/>
  <c r="AF39" i="2"/>
  <c r="AF32" i="2"/>
  <c r="AF25" i="2"/>
  <c r="AD43" i="4"/>
  <c r="AD35" i="4"/>
  <c r="AE19" i="4"/>
  <c r="AF17" i="2"/>
  <c r="AE27" i="2"/>
  <c r="AF6" i="4"/>
  <c r="AF24" i="2"/>
  <c r="AE43" i="2"/>
  <c r="AD35" i="2"/>
  <c r="AF30" i="4"/>
  <c r="AD27" i="4"/>
  <c r="AC11" i="4"/>
  <c r="AF24" i="3"/>
  <c r="AD43" i="2"/>
  <c r="AF23" i="2"/>
  <c r="AC19" i="2"/>
  <c r="AF9" i="4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35" i="2" l="1"/>
  <c r="AC36" i="2" s="1"/>
  <c r="AF27" i="2"/>
  <c r="AD28" i="2" s="1"/>
  <c r="AF19" i="4"/>
  <c r="AC20" i="4" s="1"/>
  <c r="AF35" i="4"/>
  <c r="AD36" i="4" s="1"/>
  <c r="AF43" i="4"/>
  <c r="AE44" i="4" s="1"/>
  <c r="AF35" i="3"/>
  <c r="AC36" i="3" s="1"/>
  <c r="AF27" i="3"/>
  <c r="AD28" i="3" s="1"/>
  <c r="AF19" i="2"/>
  <c r="AC20" i="2" s="1"/>
  <c r="AF11" i="4"/>
  <c r="AC12" i="4" s="1"/>
  <c r="AF27" i="4"/>
  <c r="AF43" i="2"/>
  <c r="AC44" i="2" s="1"/>
  <c r="AF43" i="3"/>
  <c r="AE44" i="3" s="1"/>
  <c r="AF19" i="3"/>
  <c r="AD36" i="3" l="1"/>
  <c r="AC28" i="2"/>
  <c r="AC36" i="4"/>
  <c r="AD36" i="2"/>
  <c r="AE36" i="2"/>
  <c r="AE36" i="4"/>
  <c r="AC28" i="3"/>
  <c r="AD20" i="4"/>
  <c r="AE28" i="2"/>
  <c r="AC44" i="4"/>
  <c r="AE20" i="4"/>
  <c r="AD44" i="4"/>
  <c r="AE28" i="3"/>
  <c r="AE44" i="2"/>
  <c r="AE36" i="3"/>
  <c r="AE20" i="2"/>
  <c r="AD20" i="2"/>
  <c r="AC28" i="4"/>
  <c r="AE28" i="4"/>
  <c r="AD44" i="2"/>
  <c r="AD28" i="4"/>
  <c r="AE12" i="4"/>
  <c r="AD12" i="4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<sst xmlns="http://schemas.openxmlformats.org/spreadsheetml/2006/main" count="1724" uniqueCount="441">
  <si>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</si>
  <si>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</si>
  <si>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</si>
  <si>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</si>
  <si>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</si>
  <si>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</si>
  <si>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</si>
  <si>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</si>
  <si>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</si>
  <si>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</si>
  <si>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</si>
  <si>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</si>
  <si>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</si>
  <si>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</si>
  <si>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</si>
  <si>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</si>
  <si>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</si>
  <si>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</si>
  <si>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</si>
  <si>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</si>
  <si>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</si>
  <si>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</si>
  <si>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</si>
  <si>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</si>
  <si>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</si>
  <si>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</si>
  <si>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</si>
  <si>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</si>
  <si>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</si>
  <si>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</si>
  <si>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</si>
  <si>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</si>
  <si>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</si>
  <si>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</si>
  <si>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</si>
  <si>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</si>
  <si>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</si>
  <si>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</si>
  <si>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</si>
  <si>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</si>
  <si>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</si>
  <si>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</si>
  <si>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</si>
  <si>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</si>
  <si>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</si>
  <si>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</si>
  <si>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</si>
  <si>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</si>
  <si>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</si>
  <si>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煮</t>
    <phoneticPr fontId="19" type="noConversion"/>
  </si>
  <si>
    <t>川燙</t>
    <phoneticPr fontId="19" type="noConversion"/>
  </si>
  <si>
    <t>餐數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</si>
  <si>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</si>
  <si>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</si>
  <si>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</si>
  <si>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五穀米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</si>
  <si>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</si>
  <si>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</si>
  <si>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</si>
  <si>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星期五</t>
    <phoneticPr fontId="19" type="noConversion"/>
  </si>
  <si>
    <t>麵條</t>
    <phoneticPr fontId="19" type="noConversion"/>
  </si>
  <si>
    <t>白米</t>
    <phoneticPr fontId="19" type="noConversion"/>
  </si>
  <si>
    <t>煮</t>
    <phoneticPr fontId="19" type="noConversion"/>
  </si>
  <si>
    <t>白米</t>
    <phoneticPr fontId="19" type="noConversion"/>
  </si>
  <si>
    <t>蔬菜</t>
    <phoneticPr fontId="19" type="noConversion"/>
  </si>
  <si>
    <t>蔬菜</t>
    <phoneticPr fontId="19" type="noConversion"/>
  </si>
  <si>
    <t>炸</t>
    <phoneticPr fontId="19" type="noConversion"/>
  </si>
  <si>
    <t>地瓜</t>
    <phoneticPr fontId="19" type="noConversion"/>
  </si>
  <si>
    <t>五穀米</t>
    <phoneticPr fontId="19" type="noConversion"/>
  </si>
  <si>
    <t>星期</t>
    <phoneticPr fontId="19" type="noConversion"/>
  </si>
  <si>
    <t>香Q米飯</t>
    <phoneticPr fontId="19" type="noConversion"/>
  </si>
  <si>
    <t>星期三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</si>
  <si>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</si>
  <si>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</si>
  <si>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</si>
  <si>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</si>
  <si>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白米</t>
    <phoneticPr fontId="19" type="noConversion"/>
  </si>
  <si>
    <t>五穀米</t>
    <phoneticPr fontId="19" type="noConversion"/>
  </si>
  <si>
    <t>烤</t>
    <phoneticPr fontId="19" type="noConversion"/>
  </si>
  <si>
    <t>炒</t>
    <phoneticPr fontId="19" type="noConversion"/>
  </si>
  <si>
    <t>豆芽菜</t>
    <phoneticPr fontId="19" type="noConversion"/>
  </si>
  <si>
    <t>地瓜飯</t>
    <phoneticPr fontId="19" type="noConversion"/>
  </si>
  <si>
    <t>雞蛋</t>
    <phoneticPr fontId="19" type="noConversion"/>
  </si>
  <si>
    <t>生鮮豬肉</t>
    <phoneticPr fontId="19" type="noConversion"/>
  </si>
  <si>
    <t>海芽</t>
    <phoneticPr fontId="19" type="noConversion"/>
  </si>
  <si>
    <t>麥片</t>
    <phoneticPr fontId="19" type="noConversion"/>
  </si>
  <si>
    <t>蒸</t>
    <phoneticPr fontId="19" type="noConversion"/>
  </si>
  <si>
    <t>地瓜</t>
    <phoneticPr fontId="19" type="noConversion"/>
  </si>
  <si>
    <t>白米</t>
    <phoneticPr fontId="19" type="noConversion"/>
  </si>
  <si>
    <t>煮</t>
    <phoneticPr fontId="19" type="noConversion"/>
  </si>
  <si>
    <t>蔬菜</t>
    <phoneticPr fontId="19" type="noConversion"/>
  </si>
  <si>
    <t>川燙</t>
    <phoneticPr fontId="19" type="noConversion"/>
  </si>
  <si>
    <t>冬瓜</t>
    <phoneticPr fontId="19" type="noConversion"/>
  </si>
  <si>
    <t>麥片飯</t>
    <phoneticPr fontId="19" type="noConversion"/>
  </si>
  <si>
    <t>金針菇</t>
    <phoneticPr fontId="19" type="noConversion"/>
  </si>
  <si>
    <t>豆乾</t>
    <phoneticPr fontId="19" type="noConversion"/>
  </si>
  <si>
    <t>煮</t>
    <phoneticPr fontId="19" type="noConversion"/>
  </si>
  <si>
    <t>高麗菜</t>
    <phoneticPr fontId="19" type="noConversion"/>
  </si>
  <si>
    <t>米粉</t>
    <phoneticPr fontId="19" type="noConversion"/>
  </si>
  <si>
    <t>雞蛋</t>
    <phoneticPr fontId="19" type="noConversion"/>
  </si>
  <si>
    <t>味噌</t>
    <phoneticPr fontId="19" type="noConversion"/>
  </si>
  <si>
    <t>豆腐</t>
    <phoneticPr fontId="19" type="noConversion"/>
  </si>
  <si>
    <t>玉米蛋花湯</t>
    <phoneticPr fontId="19" type="noConversion"/>
  </si>
  <si>
    <t>甜不辣</t>
    <phoneticPr fontId="19" type="noConversion"/>
  </si>
  <si>
    <t>番茄</t>
    <phoneticPr fontId="19" type="noConversion"/>
  </si>
  <si>
    <t>雞蛋</t>
    <phoneticPr fontId="19" type="noConversion"/>
  </si>
  <si>
    <t>豆腐</t>
    <phoneticPr fontId="19" type="noConversion"/>
  </si>
  <si>
    <t>深色蔬菜</t>
    <phoneticPr fontId="19" type="noConversion"/>
  </si>
  <si>
    <t>淺色蔬菜</t>
    <phoneticPr fontId="19" type="noConversion"/>
  </si>
  <si>
    <t>味噌海芽湯</t>
    <phoneticPr fontId="19" type="noConversion"/>
  </si>
  <si>
    <t>熱量:</t>
    <phoneticPr fontId="19" type="noConversion"/>
  </si>
  <si>
    <t>熱量:</t>
    <phoneticPr fontId="19" type="noConversion"/>
  </si>
  <si>
    <t>香Q米飯</t>
    <phoneticPr fontId="19" type="noConversion"/>
  </si>
  <si>
    <t>五穀飯</t>
    <phoneticPr fontId="19" type="noConversion"/>
  </si>
  <si>
    <t>地瓜飯</t>
    <phoneticPr fontId="19" type="noConversion"/>
  </si>
  <si>
    <t>淺色蔬菜</t>
    <phoneticPr fontId="19" type="noConversion"/>
  </si>
  <si>
    <t>深色蔬菜</t>
    <phoneticPr fontId="19" type="noConversion"/>
  </si>
  <si>
    <t>熱量:</t>
    <phoneticPr fontId="19" type="noConversion"/>
  </si>
  <si>
    <t>麥片飯</t>
    <phoneticPr fontId="19" type="noConversion"/>
  </si>
  <si>
    <t>香Q米飯</t>
    <phoneticPr fontId="19" type="noConversion"/>
  </si>
  <si>
    <t>五穀飯</t>
    <phoneticPr fontId="19" type="noConversion"/>
  </si>
  <si>
    <t>地瓜飯</t>
    <phoneticPr fontId="19" type="noConversion"/>
  </si>
  <si>
    <t>沙茶筍絲</t>
    <phoneticPr fontId="19" type="noConversion"/>
  </si>
  <si>
    <t>淺色蔬菜</t>
    <phoneticPr fontId="19" type="noConversion"/>
  </si>
  <si>
    <t>深色蔬菜</t>
    <phoneticPr fontId="19" type="noConversion"/>
  </si>
  <si>
    <t>熱量:</t>
    <phoneticPr fontId="19" type="noConversion"/>
  </si>
  <si>
    <t>熱量:</t>
    <phoneticPr fontId="19" type="noConversion"/>
  </si>
  <si>
    <t>蛋白質：</t>
    <phoneticPr fontId="19" type="noConversion"/>
  </si>
  <si>
    <t>脂肪：</t>
    <phoneticPr fontId="19" type="noConversion"/>
  </si>
  <si>
    <t>熱量:</t>
    <phoneticPr fontId="19" type="noConversion"/>
  </si>
  <si>
    <t>醣類：</t>
    <phoneticPr fontId="19" type="noConversion"/>
  </si>
  <si>
    <t>蛋白質：</t>
    <phoneticPr fontId="19" type="noConversion"/>
  </si>
  <si>
    <t>煮</t>
    <phoneticPr fontId="19" type="noConversion"/>
  </si>
  <si>
    <t>白米</t>
    <phoneticPr fontId="19" type="noConversion"/>
  </si>
  <si>
    <t>生鮮雞肉</t>
    <phoneticPr fontId="19" type="noConversion"/>
  </si>
  <si>
    <t>川燙</t>
    <phoneticPr fontId="19" type="noConversion"/>
  </si>
  <si>
    <t>蒸</t>
    <phoneticPr fontId="19" type="noConversion"/>
  </si>
  <si>
    <t>地瓜</t>
    <phoneticPr fontId="19" type="noConversion"/>
  </si>
  <si>
    <t>青豆仁</t>
    <phoneticPr fontId="19" type="noConversion"/>
  </si>
  <si>
    <t>生鮮雞肉</t>
    <phoneticPr fontId="19" type="noConversion"/>
  </si>
  <si>
    <t>蒸</t>
    <phoneticPr fontId="19" type="noConversion"/>
  </si>
  <si>
    <t>豆乾</t>
    <phoneticPr fontId="19" type="noConversion"/>
  </si>
  <si>
    <t>小魚乾</t>
    <phoneticPr fontId="19" type="noConversion"/>
  </si>
  <si>
    <t>海</t>
    <phoneticPr fontId="19" type="noConversion"/>
  </si>
  <si>
    <t>豆</t>
    <phoneticPr fontId="19" type="noConversion"/>
  </si>
  <si>
    <t>煮</t>
    <phoneticPr fontId="19" type="noConversion"/>
  </si>
  <si>
    <t>生鮮豬肉</t>
    <phoneticPr fontId="19" type="noConversion"/>
  </si>
  <si>
    <t>新鮮筍絲</t>
    <phoneticPr fontId="19" type="noConversion"/>
  </si>
  <si>
    <t>蔬菜</t>
    <phoneticPr fontId="19" type="noConversion"/>
  </si>
  <si>
    <t>地瓜</t>
    <phoneticPr fontId="19" type="noConversion"/>
  </si>
  <si>
    <t>白米</t>
    <phoneticPr fontId="19" type="noConversion"/>
  </si>
  <si>
    <t>煮</t>
    <phoneticPr fontId="19" type="noConversion"/>
  </si>
  <si>
    <t>生鮮雞肉</t>
    <phoneticPr fontId="19" type="noConversion"/>
  </si>
  <si>
    <t>紅蘿蔔</t>
    <phoneticPr fontId="19" type="noConversion"/>
  </si>
  <si>
    <t>醃</t>
    <phoneticPr fontId="19" type="noConversion"/>
  </si>
  <si>
    <t>煮</t>
    <phoneticPr fontId="19" type="noConversion"/>
  </si>
  <si>
    <t>紅蘿蔔</t>
    <phoneticPr fontId="19" type="noConversion"/>
  </si>
  <si>
    <t>紅蘿蔔</t>
    <phoneticPr fontId="19" type="noConversion"/>
  </si>
  <si>
    <t>生鮮雞肉</t>
    <phoneticPr fontId="19" type="noConversion"/>
  </si>
  <si>
    <t>冷</t>
    <phoneticPr fontId="19" type="noConversion"/>
  </si>
  <si>
    <t>豆</t>
    <phoneticPr fontId="19" type="noConversion"/>
  </si>
  <si>
    <t>烤</t>
    <phoneticPr fontId="19" type="noConversion"/>
  </si>
  <si>
    <t>洋芋</t>
    <phoneticPr fontId="19" type="noConversion"/>
  </si>
  <si>
    <t>青豆仁</t>
    <phoneticPr fontId="19" type="noConversion"/>
  </si>
  <si>
    <t>米血糕</t>
    <phoneticPr fontId="19" type="noConversion"/>
  </si>
  <si>
    <t>花生粉</t>
    <phoneticPr fontId="19" type="noConversion"/>
  </si>
  <si>
    <t>水餃</t>
    <phoneticPr fontId="19" type="noConversion"/>
  </si>
  <si>
    <t>生鮮豬肉</t>
    <phoneticPr fontId="19" type="noConversion"/>
  </si>
  <si>
    <t>洋蔥</t>
    <phoneticPr fontId="19" type="noConversion"/>
  </si>
  <si>
    <t>蒜泥白肉</t>
    <phoneticPr fontId="19" type="noConversion"/>
  </si>
  <si>
    <t>生鮮雞肉</t>
    <phoneticPr fontId="19" type="noConversion"/>
  </si>
  <si>
    <t>5月2日(四)</t>
    <phoneticPr fontId="19" type="noConversion"/>
  </si>
  <si>
    <t>5月3日(五)</t>
    <phoneticPr fontId="19" type="noConversion"/>
  </si>
  <si>
    <t>5月6日(一)</t>
    <phoneticPr fontId="19" type="noConversion"/>
  </si>
  <si>
    <t>5月7日(二)</t>
    <phoneticPr fontId="19" type="noConversion"/>
  </si>
  <si>
    <t>5月8日(三)</t>
    <phoneticPr fontId="19" type="noConversion"/>
  </si>
  <si>
    <t>5月9日(四)</t>
    <phoneticPr fontId="19" type="noConversion"/>
  </si>
  <si>
    <t>5月10日(五)</t>
    <phoneticPr fontId="19" type="noConversion"/>
  </si>
  <si>
    <t>5月13日(一)</t>
    <phoneticPr fontId="19" type="noConversion"/>
  </si>
  <si>
    <t>5月14日(二)</t>
    <phoneticPr fontId="19" type="noConversion"/>
  </si>
  <si>
    <t>5月15日(三)</t>
    <phoneticPr fontId="19" type="noConversion"/>
  </si>
  <si>
    <t>5月16日(四)</t>
    <phoneticPr fontId="19" type="noConversion"/>
  </si>
  <si>
    <t>5月17日(五)</t>
    <phoneticPr fontId="19" type="noConversion"/>
  </si>
  <si>
    <t>5月20日(一)</t>
    <phoneticPr fontId="19" type="noConversion"/>
  </si>
  <si>
    <t>5月21日(二)</t>
    <phoneticPr fontId="19" type="noConversion"/>
  </si>
  <si>
    <t>5月22日(三)</t>
    <phoneticPr fontId="19" type="noConversion"/>
  </si>
  <si>
    <t>5月23日(四)</t>
    <phoneticPr fontId="19" type="noConversion"/>
  </si>
  <si>
    <t>5月24日(五)</t>
    <phoneticPr fontId="19" type="noConversion"/>
  </si>
  <si>
    <t>5月27日(一)</t>
    <phoneticPr fontId="19" type="noConversion"/>
  </si>
  <si>
    <t>5月28日(二)</t>
    <phoneticPr fontId="19" type="noConversion"/>
  </si>
  <si>
    <t>5月29日(三)</t>
    <phoneticPr fontId="19" type="noConversion"/>
  </si>
  <si>
    <t>5月30日(四)</t>
    <phoneticPr fontId="19" type="noConversion"/>
  </si>
  <si>
    <t>5月31日(五)</t>
    <phoneticPr fontId="19" type="noConversion"/>
  </si>
  <si>
    <t>味噌豆腐湯(豆)</t>
    <phoneticPr fontId="19" type="noConversion"/>
  </si>
  <si>
    <t>小魚乾豆乾(海)(豆)</t>
    <phoneticPr fontId="19" type="noConversion"/>
  </si>
  <si>
    <t>瓜仔肉(醃)</t>
    <phoneticPr fontId="19" type="noConversion"/>
  </si>
  <si>
    <t>花生米血糕(冷)</t>
    <phoneticPr fontId="19" type="noConversion"/>
  </si>
  <si>
    <t>5月1日(三)</t>
    <phoneticPr fontId="19" type="noConversion"/>
  </si>
  <si>
    <t>泡菜涮涮鍋</t>
    <phoneticPr fontId="19" type="noConversion"/>
  </si>
  <si>
    <t>蕃茄蛋豆腐(豆)</t>
    <phoneticPr fontId="19" type="noConversion"/>
  </si>
  <si>
    <t>冬瓜雞湯</t>
    <phoneticPr fontId="19" type="noConversion"/>
  </si>
  <si>
    <t>榨菜肉絲湯(醃)</t>
    <phoneticPr fontId="19" type="noConversion"/>
  </si>
  <si>
    <t>金茸三絲湯</t>
    <phoneticPr fontId="19" type="noConversion"/>
  </si>
  <si>
    <t>咖哩燉肉</t>
    <phoneticPr fontId="19" type="noConversion"/>
  </si>
  <si>
    <t>蔥爆肉片</t>
    <phoneticPr fontId="19" type="noConversion"/>
  </si>
  <si>
    <t>蔬菜炒米粉</t>
    <phoneticPr fontId="19" type="noConversion"/>
  </si>
  <si>
    <t>蔬菜湯</t>
    <phoneticPr fontId="19" type="noConversion"/>
  </si>
  <si>
    <t>金針菇蛋花湯</t>
    <phoneticPr fontId="19" type="noConversion"/>
  </si>
  <si>
    <t>糯米</t>
    <phoneticPr fontId="19" type="noConversion"/>
  </si>
  <si>
    <t>雞蛋</t>
    <phoneticPr fontId="19" type="noConversion"/>
  </si>
  <si>
    <t>蒜</t>
    <phoneticPr fontId="19" type="noConversion"/>
  </si>
  <si>
    <t>洋芋</t>
    <phoneticPr fontId="19" type="noConversion"/>
  </si>
  <si>
    <t>咖哩粉</t>
    <phoneticPr fontId="19" type="noConversion"/>
  </si>
  <si>
    <t>美白菇</t>
    <phoneticPr fontId="19" type="noConversion"/>
  </si>
  <si>
    <t>新鮮竹筍</t>
    <phoneticPr fontId="19" type="noConversion"/>
  </si>
  <si>
    <t>木耳</t>
    <phoneticPr fontId="19" type="noConversion"/>
  </si>
  <si>
    <t>日式豆腐湯(豆)</t>
    <phoneticPr fontId="19" type="noConversion"/>
  </si>
  <si>
    <t>冬瓜湯</t>
    <phoneticPr fontId="19" type="noConversion"/>
  </si>
  <si>
    <t>薑絲海芽湯</t>
    <phoneticPr fontId="19" type="noConversion"/>
  </si>
  <si>
    <t>柳葉魚(海)(炸)</t>
    <phoneticPr fontId="19" type="noConversion"/>
  </si>
  <si>
    <t>椒鹽雞丁(炸)</t>
    <phoneticPr fontId="19" type="noConversion"/>
  </si>
  <si>
    <t>加</t>
    <phoneticPr fontId="19" type="noConversion"/>
  </si>
  <si>
    <t>薑</t>
    <phoneticPr fontId="19" type="noConversion"/>
  </si>
  <si>
    <t>高麗菜</t>
    <phoneticPr fontId="19" type="noConversion"/>
  </si>
  <si>
    <t>金針菇</t>
    <phoneticPr fontId="19" type="noConversion"/>
  </si>
  <si>
    <t>海</t>
    <phoneticPr fontId="19" type="noConversion"/>
  </si>
  <si>
    <t>味噌</t>
    <phoneticPr fontId="19" type="noConversion"/>
  </si>
  <si>
    <t>豆腐</t>
    <phoneticPr fontId="19" type="noConversion"/>
  </si>
  <si>
    <t>豆</t>
    <phoneticPr fontId="19" type="noConversion"/>
  </si>
  <si>
    <t>薑</t>
    <phoneticPr fontId="19" type="noConversion"/>
  </si>
  <si>
    <t>生鮮魚肉</t>
    <phoneticPr fontId="19" type="noConversion"/>
  </si>
  <si>
    <t>杏鮑菇</t>
    <phoneticPr fontId="19" type="noConversion"/>
  </si>
  <si>
    <t>青豆仁</t>
    <phoneticPr fontId="19" type="noConversion"/>
  </si>
  <si>
    <t>紅蘿蔔</t>
    <phoneticPr fontId="19" type="noConversion"/>
  </si>
  <si>
    <t>玉米粒</t>
    <phoneticPr fontId="19" type="noConversion"/>
  </si>
  <si>
    <t>洋芋</t>
    <phoneticPr fontId="19" type="noConversion"/>
  </si>
  <si>
    <t>烤</t>
    <phoneticPr fontId="19" type="noConversion"/>
  </si>
  <si>
    <t>高麗菜</t>
    <phoneticPr fontId="19" type="noConversion"/>
  </si>
  <si>
    <t>金針菇</t>
    <phoneticPr fontId="19" type="noConversion"/>
  </si>
  <si>
    <t>雞蛋</t>
    <phoneticPr fontId="19" type="noConversion"/>
  </si>
  <si>
    <t>柴魚片</t>
    <phoneticPr fontId="19" type="noConversion"/>
  </si>
  <si>
    <t>洋蔥</t>
    <phoneticPr fontId="19" type="noConversion"/>
  </si>
  <si>
    <t>生鮮豬肉</t>
    <phoneticPr fontId="19" type="noConversion"/>
  </si>
  <si>
    <t>泰式椒麻雞</t>
    <phoneticPr fontId="19" type="noConversion"/>
  </si>
  <si>
    <t>生鮮雞肉</t>
    <phoneticPr fontId="19" type="noConversion"/>
  </si>
  <si>
    <t>木耳</t>
    <phoneticPr fontId="19" type="noConversion"/>
  </si>
  <si>
    <t>豆芽菜</t>
    <phoneticPr fontId="19" type="noConversion"/>
  </si>
  <si>
    <t>薑</t>
    <phoneticPr fontId="19" type="noConversion"/>
  </si>
  <si>
    <t>榨菜絲</t>
    <phoneticPr fontId="19" type="noConversion"/>
  </si>
  <si>
    <t>生鮮豬肉</t>
    <phoneticPr fontId="19" type="noConversion"/>
  </si>
  <si>
    <t>醃</t>
    <phoneticPr fontId="19" type="noConversion"/>
  </si>
  <si>
    <t>青豆仁</t>
    <phoneticPr fontId="19" type="noConversion"/>
  </si>
  <si>
    <t>雞蛋</t>
    <phoneticPr fontId="19" type="noConversion"/>
  </si>
  <si>
    <t>生鮮翅小腿</t>
    <phoneticPr fontId="19" type="noConversion"/>
  </si>
  <si>
    <t>生鮮豬肉片</t>
    <phoneticPr fontId="19" type="noConversion"/>
  </si>
  <si>
    <t>辣椒</t>
    <phoneticPr fontId="19" type="noConversion"/>
  </si>
  <si>
    <t>碎蒜</t>
    <phoneticPr fontId="19" type="noConversion"/>
  </si>
  <si>
    <t xml:space="preserve">雞蛋 </t>
    <phoneticPr fontId="19" type="noConversion"/>
  </si>
  <si>
    <t>紅蘿蔔</t>
    <phoneticPr fontId="19" type="noConversion"/>
  </si>
  <si>
    <t>木耳</t>
    <phoneticPr fontId="19" type="noConversion"/>
  </si>
  <si>
    <t>滷</t>
    <phoneticPr fontId="19" type="noConversion"/>
  </si>
  <si>
    <t>豆干絲</t>
    <phoneticPr fontId="19" type="noConversion"/>
  </si>
  <si>
    <t>海帶絲</t>
    <phoneticPr fontId="19" type="noConversion"/>
  </si>
  <si>
    <t>香腸</t>
    <phoneticPr fontId="19" type="noConversion"/>
  </si>
  <si>
    <t>海芽</t>
    <phoneticPr fontId="19" type="noConversion"/>
  </si>
  <si>
    <t>玉米粒</t>
    <phoneticPr fontId="19" type="noConversion"/>
  </si>
  <si>
    <t>海</t>
    <phoneticPr fontId="19" type="noConversion"/>
  </si>
  <si>
    <t>柳葉魚</t>
    <phoneticPr fontId="19" type="noConversion"/>
  </si>
  <si>
    <t>鮮菇</t>
    <phoneticPr fontId="19" type="noConversion"/>
  </si>
  <si>
    <t>翡翠-菠菜</t>
    <phoneticPr fontId="19" type="noConversion"/>
  </si>
  <si>
    <t>吻仔魚</t>
    <phoneticPr fontId="19" type="noConversion"/>
  </si>
  <si>
    <t>生鮮鴨肉</t>
    <phoneticPr fontId="19" type="noConversion"/>
  </si>
  <si>
    <t>咖哩粉</t>
    <phoneticPr fontId="19" type="noConversion"/>
  </si>
  <si>
    <t>佛跳牆</t>
    <phoneticPr fontId="19" type="noConversion"/>
  </si>
  <si>
    <t>紫菜</t>
    <phoneticPr fontId="19" type="noConversion"/>
  </si>
  <si>
    <t>毛豆莢</t>
    <phoneticPr fontId="19" type="noConversion"/>
  </si>
  <si>
    <t>日式海芽湯</t>
    <phoneticPr fontId="19" type="noConversion"/>
  </si>
  <si>
    <t>海芽</t>
    <phoneticPr fontId="19" type="noConversion"/>
  </si>
  <si>
    <t>塔香海茸</t>
    <phoneticPr fontId="19" type="noConversion"/>
  </si>
  <si>
    <t>深色蔬菜</t>
    <phoneticPr fontId="19" type="noConversion"/>
  </si>
  <si>
    <t>淺色蔬菜</t>
    <phoneticPr fontId="19" type="noConversion"/>
  </si>
  <si>
    <t>碎瓜</t>
    <phoneticPr fontId="19" type="noConversion"/>
  </si>
  <si>
    <t>海茸</t>
    <phoneticPr fontId="19" type="noConversion"/>
  </si>
  <si>
    <t>九層塔</t>
    <phoneticPr fontId="19" type="noConversion"/>
  </si>
  <si>
    <t>冬瓜</t>
    <phoneticPr fontId="19" type="noConversion"/>
  </si>
  <si>
    <t>芋頭</t>
    <phoneticPr fontId="19" type="noConversion"/>
  </si>
  <si>
    <t>香Q米飯</t>
    <phoneticPr fontId="19" type="noConversion"/>
  </si>
  <si>
    <t>台式米糕</t>
    <phoneticPr fontId="19" type="noConversion"/>
  </si>
  <si>
    <t>香Q米飯</t>
    <phoneticPr fontId="19" type="noConversion"/>
  </si>
  <si>
    <t>鹽酥雞(炸)</t>
    <phoneticPr fontId="19" type="noConversion"/>
  </si>
  <si>
    <t>義大利麵</t>
    <phoneticPr fontId="19" type="noConversion"/>
  </si>
  <si>
    <t>蒸</t>
    <phoneticPr fontId="19" type="noConversion"/>
  </si>
  <si>
    <t>煮</t>
    <phoneticPr fontId="19" type="noConversion"/>
  </si>
  <si>
    <t>炸</t>
    <phoneticPr fontId="19" type="noConversion"/>
  </si>
  <si>
    <t>生鮮雞肉</t>
    <phoneticPr fontId="19" type="noConversion"/>
  </si>
  <si>
    <t>五穀米</t>
  </si>
  <si>
    <t>白米</t>
  </si>
  <si>
    <t>生鮮豬肉</t>
  </si>
  <si>
    <t>雞蛋</t>
  </si>
  <si>
    <t>青豆仁</t>
  </si>
  <si>
    <t>紅蘿蔔</t>
  </si>
  <si>
    <t>玉米粒</t>
  </si>
  <si>
    <t>白米</t>
    <phoneticPr fontId="19" type="noConversion"/>
  </si>
  <si>
    <t>白米</t>
    <phoneticPr fontId="19" type="noConversion"/>
  </si>
  <si>
    <t>麵條</t>
    <phoneticPr fontId="19" type="noConversion"/>
  </si>
  <si>
    <t>生鮮豬肉</t>
    <phoneticPr fontId="19" type="noConversion"/>
  </si>
  <si>
    <t>洋蔥</t>
    <phoneticPr fontId="19" type="noConversion"/>
  </si>
  <si>
    <t>味噌海芽湯</t>
    <phoneticPr fontId="19" type="noConversion"/>
  </si>
  <si>
    <t>咖哩雞</t>
    <phoneticPr fontId="19" type="noConversion"/>
  </si>
  <si>
    <t>醬燒雞腿</t>
    <phoneticPr fontId="19" type="noConversion"/>
  </si>
  <si>
    <t>白醬洋芋</t>
    <phoneticPr fontId="19" type="noConversion"/>
  </si>
  <si>
    <t>黑胡椒豬柳</t>
    <phoneticPr fontId="19" type="noConversion"/>
  </si>
  <si>
    <t>鳳梨雞丁</t>
    <phoneticPr fontId="19" type="noConversion"/>
  </si>
  <si>
    <t>甜不辣(加)</t>
    <phoneticPr fontId="19" type="noConversion"/>
  </si>
  <si>
    <t>絞肉豆乾丁(豆)</t>
    <phoneticPr fontId="19" type="noConversion"/>
  </si>
  <si>
    <t>沙茶炒菇</t>
    <phoneticPr fontId="19" type="noConversion"/>
  </si>
  <si>
    <t>岩烤雞腿排</t>
    <phoneticPr fontId="19" type="noConversion"/>
  </si>
  <si>
    <t>玉米三色</t>
    <phoneticPr fontId="19" type="noConversion"/>
  </si>
  <si>
    <t>壽喜燒肉片</t>
    <phoneticPr fontId="19" type="noConversion"/>
  </si>
  <si>
    <t>脆皮雞排(炸)</t>
    <phoneticPr fontId="19" type="noConversion"/>
  </si>
  <si>
    <t>鮮菇花椰菜</t>
    <phoneticPr fontId="19" type="noConversion"/>
  </si>
  <si>
    <t>淺色蔬菜</t>
    <phoneticPr fontId="19" type="noConversion"/>
  </si>
  <si>
    <t>台式香腸(加)</t>
    <phoneticPr fontId="19" type="noConversion"/>
  </si>
  <si>
    <t>彩漾豆乾絲(豆)</t>
    <phoneticPr fontId="19" type="noConversion"/>
  </si>
  <si>
    <t>鮮嫩豬肉排</t>
    <phoneticPr fontId="19" type="noConversion"/>
  </si>
  <si>
    <t>筍片湯</t>
    <phoneticPr fontId="19" type="noConversion"/>
  </si>
  <si>
    <t>柴魚蔬菜湯</t>
    <phoneticPr fontId="19" type="noConversion"/>
  </si>
  <si>
    <t>清蒸魚丁(豆)</t>
    <phoneticPr fontId="19" type="noConversion"/>
  </si>
  <si>
    <t>炭烤翅小腿</t>
    <phoneticPr fontId="19" type="noConversion"/>
  </si>
  <si>
    <t>蒸餃(冷)</t>
    <phoneticPr fontId="19" type="noConversion"/>
  </si>
  <si>
    <t>北平烤鴨米血(冷)</t>
    <phoneticPr fontId="19" type="noConversion"/>
  </si>
  <si>
    <t>洋蔥鹹豬肉</t>
    <phoneticPr fontId="19" type="noConversion"/>
  </si>
  <si>
    <t>炙嫩雞腿排</t>
    <phoneticPr fontId="19" type="noConversion"/>
  </si>
  <si>
    <t>翡翠吻魚湯(海)</t>
    <phoneticPr fontId="19" type="noConversion"/>
  </si>
  <si>
    <t>檸檬雞翅</t>
    <phoneticPr fontId="19" type="noConversion"/>
  </si>
  <si>
    <t>五穀雜糧包(冷)</t>
    <phoneticPr fontId="19" type="noConversion"/>
  </si>
  <si>
    <t>泰式雞丁</t>
    <phoneticPr fontId="19" type="noConversion"/>
  </si>
  <si>
    <t>壽喜鍋物</t>
    <phoneticPr fontId="19" type="noConversion"/>
  </si>
  <si>
    <t>蔬菜天婦蘿(炸)(豆)(加)</t>
    <phoneticPr fontId="19" type="noConversion"/>
  </si>
  <si>
    <t>洋芋燒肉</t>
    <phoneticPr fontId="19" type="noConversion"/>
  </si>
  <si>
    <t>彩繪花椰菜</t>
    <phoneticPr fontId="19" type="noConversion"/>
  </si>
  <si>
    <t>泡菜鍋(豆)</t>
    <phoneticPr fontId="19" type="noConversion"/>
  </si>
  <si>
    <t>醬汁肉片</t>
    <phoneticPr fontId="19" type="noConversion"/>
  </si>
  <si>
    <t>香滷大肉排</t>
    <phoneticPr fontId="19" type="noConversion"/>
  </si>
  <si>
    <t>菜頭粿(冷)</t>
    <phoneticPr fontId="19" type="noConversion"/>
  </si>
  <si>
    <t>溫州大扁食(加)</t>
    <phoneticPr fontId="19" type="noConversion"/>
  </si>
  <si>
    <t>胡蘿蔔炒蛋</t>
    <phoneticPr fontId="19" type="noConversion"/>
  </si>
  <si>
    <t>蒜香毛豆莢</t>
    <phoneticPr fontId="19" type="noConversion"/>
  </si>
  <si>
    <t>烤</t>
    <phoneticPr fontId="19" type="noConversion"/>
  </si>
  <si>
    <t>豆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</si>
  <si>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</si>
  <si>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</si>
  <si>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</si>
  <si>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白精靈菇</t>
    <phoneticPr fontId="19" type="noConversion"/>
  </si>
  <si>
    <t>加</t>
    <phoneticPr fontId="19" type="noConversion"/>
  </si>
  <si>
    <t>豆干</t>
    <phoneticPr fontId="19" type="noConversion"/>
  </si>
  <si>
    <t>鳳梨</t>
    <phoneticPr fontId="19" type="noConversion"/>
  </si>
  <si>
    <t>青豆仁</t>
    <phoneticPr fontId="19" type="noConversion"/>
  </si>
  <si>
    <t>紅蘿蔔</t>
    <phoneticPr fontId="19" type="noConversion"/>
  </si>
  <si>
    <t>生鮮豬絞肉</t>
    <phoneticPr fontId="19" type="noConversion"/>
  </si>
  <si>
    <t>綠花椰菜</t>
    <phoneticPr fontId="19" type="noConversion"/>
  </si>
  <si>
    <t>海</t>
    <phoneticPr fontId="19" type="noConversion"/>
  </si>
  <si>
    <t>米血</t>
    <phoneticPr fontId="19" type="noConversion"/>
  </si>
  <si>
    <t>冷</t>
    <phoneticPr fontId="19" type="noConversion"/>
  </si>
  <si>
    <t>大扁食</t>
    <phoneticPr fontId="19" type="noConversion"/>
  </si>
  <si>
    <t>三色豆</t>
    <phoneticPr fontId="19" type="noConversion"/>
  </si>
  <si>
    <t>生鮮豬肉</t>
    <phoneticPr fontId="19" type="noConversion"/>
  </si>
  <si>
    <t>黑胡椒</t>
    <phoneticPr fontId="19" type="noConversion"/>
  </si>
  <si>
    <t>雞腿堡肉</t>
    <phoneticPr fontId="19" type="noConversion"/>
  </si>
  <si>
    <t>雜糧饅頭</t>
    <phoneticPr fontId="19" type="noConversion"/>
  </si>
  <si>
    <t>蒜</t>
    <phoneticPr fontId="19" type="noConversion"/>
  </si>
  <si>
    <t>高麗菜</t>
    <phoneticPr fontId="19" type="noConversion"/>
  </si>
  <si>
    <t>杏鮑菇</t>
    <phoneticPr fontId="19" type="noConversion"/>
  </si>
  <si>
    <t>甜不辣</t>
    <phoneticPr fontId="19" type="noConversion"/>
  </si>
  <si>
    <t>豆腐</t>
    <phoneticPr fontId="19" type="noConversion"/>
  </si>
  <si>
    <t>綠花菜</t>
    <phoneticPr fontId="19" type="noConversion"/>
  </si>
  <si>
    <t>洋蔥</t>
    <phoneticPr fontId="19" type="noConversion"/>
  </si>
  <si>
    <t>田園三色</t>
    <phoneticPr fontId="19" type="noConversion"/>
  </si>
  <si>
    <t>紫菜蛋花湯</t>
    <phoneticPr fontId="19" type="noConversion"/>
  </si>
  <si>
    <t>菜頭粿</t>
    <phoneticPr fontId="19" type="noConversion"/>
  </si>
  <si>
    <t>卡啦雞腿堡肉(加)(炸)</t>
    <phoneticPr fontId="19" type="noConversion"/>
  </si>
  <si>
    <t>脆炒筍絲</t>
    <phoneticPr fontId="19" type="noConversion"/>
  </si>
  <si>
    <t>鮮蔬湯</t>
    <phoneticPr fontId="19" type="noConversion"/>
  </si>
  <si>
    <t>木耳</t>
    <phoneticPr fontId="19" type="noConversion"/>
  </si>
  <si>
    <t>金雕卷</t>
    <phoneticPr fontId="19" type="noConversion"/>
  </si>
  <si>
    <t>加</t>
    <phoneticPr fontId="19" type="noConversion"/>
  </si>
  <si>
    <t>生鮮豬絞肉</t>
    <phoneticPr fontId="19" type="noConversion"/>
  </si>
  <si>
    <t>三色豆腐(豆)</t>
    <phoneticPr fontId="19" type="noConversion"/>
  </si>
  <si>
    <t>三色豆</t>
    <phoneticPr fontId="19" type="noConversion"/>
  </si>
  <si>
    <t>生鮮豬肉</t>
    <phoneticPr fontId="19" type="noConversion"/>
  </si>
  <si>
    <t>鳳梨</t>
    <phoneticPr fontId="19" type="noConversion"/>
  </si>
  <si>
    <t>絞肉鴿蛋</t>
    <phoneticPr fontId="19" type="noConversion"/>
  </si>
  <si>
    <t>鴿蛋</t>
    <phoneticPr fontId="19" type="noConversion"/>
  </si>
  <si>
    <t>鮮菇佐金雕卷(加)</t>
    <phoneticPr fontId="19" type="noConversion"/>
  </si>
  <si>
    <t>糖醋咕咾肉</t>
    <phoneticPr fontId="19" type="noConversion"/>
  </si>
  <si>
    <t>108年5月27日-5月31日第五週菜單明細(永靖國小--承富)</t>
    <phoneticPr fontId="19" type="noConversion"/>
  </si>
  <si>
    <t>108年5月20日-5月24日第四週菜單明細(永靖國小--承富)</t>
    <phoneticPr fontId="19" type="noConversion"/>
  </si>
  <si>
    <t>108年5月13日-5月17日第三週菜單明細(永靖國小--承富)</t>
    <phoneticPr fontId="19" type="noConversion"/>
  </si>
  <si>
    <t>108年5月6日-5月10日第二週菜單明細(永靖國小--承富)</t>
    <phoneticPr fontId="19" type="noConversion"/>
  </si>
  <si>
    <t>108年5月1日-5月3日第一週菜單明細(永靖國小--承富)</t>
    <phoneticPr fontId="19" type="noConversion"/>
  </si>
  <si>
    <t>媽媽蛋炒飯</t>
    <phoneticPr fontId="19" type="noConversion"/>
  </si>
  <si>
    <t>冬瓜湯</t>
    <phoneticPr fontId="19" type="noConversion"/>
  </si>
  <si>
    <t>媽媽香炒麵</t>
    <phoneticPr fontId="19" type="noConversion"/>
  </si>
  <si>
    <t>媽媽蒸煮麵</t>
    <phoneticPr fontId="19" type="noConversion"/>
  </si>
  <si>
    <t>黑輪</t>
    <phoneticPr fontId="19" type="noConversion"/>
  </si>
  <si>
    <t>蒸煮麵</t>
    <phoneticPr fontId="19" type="noConversion"/>
  </si>
  <si>
    <t>生鮮豬肉</t>
    <phoneticPr fontId="19" type="noConversion"/>
  </si>
  <si>
    <t>高麗菜</t>
    <phoneticPr fontId="19" type="noConversion"/>
  </si>
  <si>
    <t>香酥(炸)大雞腿</t>
    <phoneticPr fontId="19" type="noConversion"/>
  </si>
  <si>
    <t>富貴明蝦</t>
    <phoneticPr fontId="19" type="noConversion"/>
  </si>
  <si>
    <t>海加</t>
    <phoneticPr fontId="19" type="noConversion"/>
  </si>
  <si>
    <r>
      <rPr>
        <b/>
        <sz val="24"/>
        <color rgb="FF00B050"/>
        <rFont val="華康棒棒體W5"/>
        <family val="5"/>
        <charset val="136"/>
      </rPr>
      <t>富貴明蝦</t>
    </r>
    <r>
      <rPr>
        <b/>
        <sz val="20"/>
        <color rgb="FF00B050"/>
        <rFont val="華康棒棒體W5"/>
        <family val="5"/>
        <charset val="136"/>
      </rPr>
      <t>(海加)(炸)</t>
    </r>
    <phoneticPr fontId="19" type="noConversion"/>
  </si>
  <si>
    <t>瓜瓜什錦</t>
    <phoneticPr fontId="19" type="noConversion"/>
  </si>
  <si>
    <t>清燉雞湯</t>
    <phoneticPr fontId="19" type="noConversion"/>
  </si>
  <si>
    <t>竹筍湯</t>
    <phoneticPr fontId="19" type="noConversion"/>
  </si>
  <si>
    <t>海帶結</t>
    <phoneticPr fontId="19" type="noConversion"/>
  </si>
  <si>
    <t>瓜類</t>
    <phoneticPr fontId="19" type="noConversion"/>
  </si>
  <si>
    <t>海芽豆腐湯(豆)</t>
    <phoneticPr fontId="19" type="noConversion"/>
  </si>
  <si>
    <t>日式關東黑輪(加)</t>
    <phoneticPr fontId="19" type="noConversion"/>
  </si>
  <si>
    <t>肉燥豆腐(豆)</t>
    <phoneticPr fontId="19" type="noConversion"/>
  </si>
  <si>
    <t>豆腐丁</t>
    <phoneticPr fontId="19" type="noConversion"/>
  </si>
  <si>
    <t>豆腐</t>
    <phoneticPr fontId="19" type="noConversion"/>
  </si>
  <si>
    <t>味噌</t>
    <phoneticPr fontId="19" type="noConversion"/>
  </si>
  <si>
    <t>豆</t>
    <phoneticPr fontId="19" type="noConversion"/>
  </si>
  <si>
    <t>薑香絲瓜</t>
    <phoneticPr fontId="19" type="noConversion"/>
  </si>
  <si>
    <t>薑香冬瓜</t>
    <phoneticPr fontId="19" type="noConversion"/>
  </si>
  <si>
    <t>絲瓜</t>
    <phoneticPr fontId="19" type="noConversion"/>
  </si>
  <si>
    <t>薑</t>
    <phoneticPr fontId="19" type="noConversion"/>
  </si>
  <si>
    <t>冬瓜</t>
    <phoneticPr fontId="19" type="noConversion"/>
  </si>
  <si>
    <t>青豆仁</t>
    <phoneticPr fontId="19" type="noConversion"/>
  </si>
  <si>
    <t>醬燒魚丁(海)(豆)</t>
    <phoneticPr fontId="19" type="noConversion"/>
  </si>
  <si>
    <t>蒸</t>
    <phoneticPr fontId="19" type="noConversion"/>
  </si>
  <si>
    <t>豆腐</t>
    <phoneticPr fontId="19" type="noConversion"/>
  </si>
  <si>
    <t>豆</t>
    <phoneticPr fontId="19" type="noConversion"/>
  </si>
  <si>
    <t>醣類：</t>
    <phoneticPr fontId="19" type="noConversion"/>
  </si>
  <si>
    <t>脂肪：</t>
    <phoneticPr fontId="19" type="noConversion"/>
  </si>
  <si>
    <t>蛋白質：</t>
    <phoneticPr fontId="19" type="noConversion"/>
  </si>
  <si>
    <t>醬燒炙嫩雞排</t>
    <phoneticPr fontId="19" type="noConversion"/>
  </si>
  <si>
    <t>烤</t>
    <phoneticPr fontId="19" type="noConversion"/>
  </si>
  <si>
    <t>生鮮雞肉</t>
    <phoneticPr fontId="19" type="noConversion"/>
  </si>
  <si>
    <t>家常小菜(豆)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</si>
</sst>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99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26"/>
      <name val="標楷體"/>
      <family val="4"/>
      <charset val="136"/>
    </font>
    <font>
      <sz val="18"/>
      <name val="標楷體"/>
      <family val="4"/>
      <charset val="136"/>
    </font>
    <font>
      <sz val="16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0"/>
      <color rgb="FFFF3399"/>
      <name val="標楷體"/>
      <family val="4"/>
      <charset val="136"/>
    </font>
    <font>
      <b/>
      <sz val="20"/>
      <color rgb="FFFF3399"/>
      <name val="標楷體"/>
      <family val="4"/>
      <charset val="136"/>
    </font>
    <font>
      <b/>
      <sz val="20"/>
      <color rgb="FF009999"/>
      <name val="標楷體"/>
      <family val="4"/>
      <charset val="136"/>
    </font>
    <font>
      <sz val="22"/>
      <name val="標楷體"/>
      <family val="4"/>
      <charset val="136"/>
    </font>
    <font>
      <b/>
      <sz val="20"/>
      <color theme="5" tint="-0.249977111117893"/>
      <name val="標楷體"/>
      <family val="4"/>
      <charset val="136"/>
    </font>
    <font>
      <sz val="18"/>
      <name val="新細明體"/>
      <family val="1"/>
      <charset val="136"/>
    </font>
    <font>
      <b/>
      <sz val="20"/>
      <color rgb="FF6600FF"/>
      <name val="標楷體"/>
      <family val="4"/>
      <charset val="136"/>
    </font>
    <font>
      <b/>
      <sz val="20"/>
      <color rgb="FF7030A0"/>
      <name val="標楷體"/>
      <family val="4"/>
      <charset val="136"/>
    </font>
    <font>
      <b/>
      <sz val="20"/>
      <name val="標楷體"/>
      <family val="4"/>
      <charset val="136"/>
    </font>
    <font>
      <b/>
      <sz val="8"/>
      <color rgb="FF6600FF"/>
      <name val="標楷體"/>
      <family val="4"/>
      <charset val="136"/>
    </font>
    <font>
      <b/>
      <sz val="20"/>
      <color rgb="FF0070C0"/>
      <name val="華康儷粗圓外字集"/>
      <family val="3"/>
      <charset val="136"/>
    </font>
    <font>
      <b/>
      <sz val="20"/>
      <color theme="5" tint="-0.249977111117893"/>
      <name val="華康儷粗圓外字集"/>
      <family val="3"/>
      <charset val="136"/>
    </font>
    <font>
      <sz val="20"/>
      <name val="華康儷粗圓外字集"/>
      <family val="3"/>
      <charset val="136"/>
    </font>
    <font>
      <b/>
      <sz val="20"/>
      <color rgb="FF002060"/>
      <name val="華康儷粗圓外字集"/>
      <family val="3"/>
      <charset val="136"/>
    </font>
    <font>
      <b/>
      <sz val="20"/>
      <color rgb="FF008000"/>
      <name val="華康儷粗圓外字集"/>
      <family val="3"/>
      <charset val="136"/>
    </font>
    <font>
      <sz val="20"/>
      <color rgb="FF008000"/>
      <name val="華康流隸體W5(P)"/>
      <family val="4"/>
      <charset val="136"/>
    </font>
    <font>
      <sz val="20"/>
      <color rgb="FFFF0000"/>
      <name val="華康流隸體W5(P)"/>
      <family val="4"/>
      <charset val="136"/>
    </font>
    <font>
      <sz val="20"/>
      <color rgb="FF6600FF"/>
      <name val="華康流隸體W5(P)"/>
      <family val="4"/>
      <charset val="136"/>
    </font>
    <font>
      <sz val="20"/>
      <name val="華康流隸體W5(P)"/>
      <family val="4"/>
      <charset val="136"/>
    </font>
    <font>
      <b/>
      <sz val="20"/>
      <color theme="9" tint="-0.499984740745262"/>
      <name val="華康流隸體W5(P)"/>
      <family val="4"/>
      <charset val="136"/>
    </font>
    <font>
      <b/>
      <sz val="20"/>
      <color rgb="FFC00000"/>
      <name val="華康流隸體W5(P)"/>
      <family val="4"/>
      <charset val="136"/>
    </font>
    <font>
      <b/>
      <sz val="20"/>
      <color rgb="FF0070C0"/>
      <name val="華康棒棒體W5"/>
      <family val="5"/>
      <charset val="136"/>
    </font>
    <font>
      <sz val="20"/>
      <color rgb="FF7030A0"/>
      <name val="華康棒棒體W5"/>
      <family val="5"/>
      <charset val="136"/>
    </font>
    <font>
      <b/>
      <sz val="20"/>
      <color rgb="FF6600FF"/>
      <name val="華康棒棒體W5"/>
      <family val="5"/>
      <charset val="136"/>
    </font>
    <font>
      <sz val="20"/>
      <name val="華康棒棒體W5"/>
      <family val="5"/>
      <charset val="136"/>
    </font>
    <font>
      <b/>
      <sz val="20"/>
      <color rgb="FF7030A0"/>
      <name val="華康棒棒體W5"/>
      <family val="5"/>
      <charset val="136"/>
    </font>
    <font>
      <b/>
      <sz val="20"/>
      <color rgb="FF00B050"/>
      <name val="華康棒棒體W5"/>
      <family val="5"/>
      <charset val="136"/>
    </font>
    <font>
      <sz val="20"/>
      <color rgb="FFFF3399"/>
      <name val="華康儷粗圓外字集"/>
      <family val="3"/>
      <charset val="136"/>
    </font>
    <font>
      <b/>
      <sz val="20"/>
      <color theme="5" tint="-0.499984740745262"/>
      <name val="華康儷粗圓外字集"/>
      <family val="3"/>
      <charset val="136"/>
    </font>
    <font>
      <b/>
      <sz val="20"/>
      <color rgb="FF00B050"/>
      <name val="華康儷粗圓外字集"/>
      <family val="3"/>
      <charset val="136"/>
    </font>
    <font>
      <sz val="20"/>
      <color rgb="FF0070C0"/>
      <name val="華康儷粗圓外字集"/>
      <family val="3"/>
      <charset val="136"/>
    </font>
    <font>
      <b/>
      <sz val="20"/>
      <color theme="9" tint="-0.499984740745262"/>
      <name val="華康儷粗圓外字集"/>
      <family val="3"/>
      <charset val="136"/>
    </font>
    <font>
      <b/>
      <sz val="20"/>
      <color rgb="FF7030A0"/>
      <name val="華康儷粗圓外字集"/>
      <family val="3"/>
      <charset val="136"/>
    </font>
    <font>
      <b/>
      <sz val="20"/>
      <color rgb="FF0070C0"/>
      <name val="華康墨字體(P)"/>
      <family val="5"/>
      <charset val="136"/>
    </font>
    <font>
      <b/>
      <sz val="20"/>
      <color rgb="FF6600FF"/>
      <name val="華康墨字體(P)"/>
      <family val="5"/>
      <charset val="136"/>
    </font>
    <font>
      <b/>
      <sz val="20"/>
      <color rgb="FF002060"/>
      <name val="華康墨字體(P)"/>
      <family val="5"/>
      <charset val="136"/>
    </font>
    <font>
      <sz val="20"/>
      <name val="華康墨字體(P)"/>
      <family val="5"/>
      <charset val="136"/>
    </font>
    <font>
      <b/>
      <sz val="20"/>
      <color theme="2" tint="-0.499984740745262"/>
      <name val="華康墨字體(P)"/>
      <family val="5"/>
      <charset val="136"/>
    </font>
    <font>
      <sz val="20"/>
      <color theme="9" tint="-0.499984740745262"/>
      <name val="華康墨字體(P)"/>
      <family val="5"/>
      <charset val="136"/>
    </font>
    <font>
      <b/>
      <sz val="20"/>
      <color rgb="FF7030A0"/>
      <name val="華康墨字體(P)"/>
      <family val="5"/>
      <charset val="136"/>
    </font>
    <font>
      <sz val="20"/>
      <color rgb="FFFF3399"/>
      <name val="華康墨字體(P)"/>
      <family val="5"/>
      <charset val="136"/>
    </font>
    <font>
      <b/>
      <sz val="20"/>
      <color rgb="FFFF0000"/>
      <name val="華康墨字體(P)"/>
      <family val="5"/>
      <charset val="136"/>
    </font>
    <font>
      <b/>
      <sz val="20"/>
      <color rgb="FF008000"/>
      <name val="華康墨字體(P)"/>
      <family val="5"/>
      <charset val="136"/>
    </font>
    <font>
      <sz val="20"/>
      <color rgb="FFFF0000"/>
      <name val="華康墨字體(P)"/>
      <family val="5"/>
      <charset val="136"/>
    </font>
    <font>
      <b/>
      <sz val="20"/>
      <color rgb="FF009999"/>
      <name val="華康棒棒體W5"/>
      <family val="5"/>
      <charset val="136"/>
    </font>
    <font>
      <b/>
      <sz val="20"/>
      <color rgb="FFFF0000"/>
      <name val="華康棒棒體W5"/>
      <family val="5"/>
      <charset val="136"/>
    </font>
    <font>
      <b/>
      <sz val="20"/>
      <color rgb="FFFF3399"/>
      <name val="華康棒棒體W5"/>
      <family val="5"/>
      <charset val="136"/>
    </font>
    <font>
      <b/>
      <sz val="20"/>
      <color rgb="FF92D050"/>
      <name val="華康棒棒體W5"/>
      <family val="5"/>
      <charset val="136"/>
    </font>
    <font>
      <sz val="20"/>
      <name val="華康棒棒體W5(P)"/>
      <family val="5"/>
      <charset val="136"/>
    </font>
    <font>
      <b/>
      <sz val="20"/>
      <color rgb="FFFF0000"/>
      <name val="華康棒棒體W5(P)"/>
      <family val="5"/>
      <charset val="136"/>
    </font>
    <font>
      <b/>
      <sz val="20"/>
      <color rgb="FFFF3399"/>
      <name val="華康棒棒體W5(P)"/>
      <family val="5"/>
      <charset val="136"/>
    </font>
    <font>
      <b/>
      <sz val="24"/>
      <color rgb="FF00B050"/>
      <name val="華康棒棒體W5"/>
      <family val="5"/>
      <charset val="136"/>
    </font>
    <font>
      <sz val="20"/>
      <color rgb="FF002060"/>
      <name val="華康棒棒體W5"/>
      <family val="5"/>
      <charset val="136"/>
    </font>
    <font>
      <b/>
      <sz val="20"/>
      <name val="華康儷粗圓外字集"/>
      <family val="3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</fills>
  <borders count="88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36">
    <xf numFmtId="0" fontId="0" fillId="0" borderId="0" xfId="0">
      <alignment vertical="center"/>
    </xf>
    <xf numFmtId="0" fontId="22" fillId="24" borderId="16" xfId="0" applyFont="1" applyFill="1" applyBorder="1" applyAlignment="1">
      <alignment horizontal="center" vertical="center" wrapText="1" shrinkToFit="1"/>
    </xf>
    <xf numFmtId="0" fontId="23" fillId="0" borderId="20" xfId="0" applyFont="1" applyBorder="1" applyAlignment="1">
      <alignment horizontal="left" vertical="center" shrinkToFit="1"/>
    </xf>
    <xf numFmtId="0" fontId="23" fillId="0" borderId="20" xfId="0" applyFont="1" applyFill="1" applyBorder="1" applyAlignment="1">
      <alignment horizontal="left" vertical="center" shrinkToFit="1"/>
    </xf>
    <xf numFmtId="0" fontId="23" fillId="0" borderId="25" xfId="0" applyFont="1" applyBorder="1" applyAlignment="1">
      <alignment horizontal="left" vertical="center" shrinkToFit="1"/>
    </xf>
    <xf numFmtId="0" fontId="20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shrinkToFit="1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shrinkToFit="1"/>
    </xf>
    <xf numFmtId="0" fontId="26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right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right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textRotation="255"/>
    </xf>
    <xf numFmtId="0" fontId="22" fillId="0" borderId="11" xfId="0" applyFont="1" applyBorder="1" applyAlignment="1">
      <alignment vertical="center" textRotation="255"/>
    </xf>
    <xf numFmtId="0" fontId="22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22" fillId="0" borderId="0" xfId="0" applyFont="1">
      <alignment vertical="center"/>
    </xf>
    <xf numFmtId="0" fontId="28" fillId="0" borderId="15" xfId="0" applyFont="1" applyBorder="1" applyAlignment="1">
      <alignment horizontal="center"/>
    </xf>
    <xf numFmtId="0" fontId="23" fillId="24" borderId="16" xfId="0" applyFont="1" applyFill="1" applyBorder="1" applyAlignment="1">
      <alignment horizontal="center" vertical="center" shrinkToFit="1"/>
    </xf>
    <xf numFmtId="0" fontId="28" fillId="0" borderId="17" xfId="0" applyFont="1" applyBorder="1">
      <alignment vertical="center"/>
    </xf>
    <xf numFmtId="0" fontId="28" fillId="0" borderId="3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28" fillId="0" borderId="19" xfId="0" applyFont="1" applyBorder="1" applyAlignment="1">
      <alignment horizontal="center"/>
    </xf>
    <xf numFmtId="0" fontId="28" fillId="0" borderId="20" xfId="0" applyFont="1" applyBorder="1" applyAlignment="1">
      <alignment horizontal="center" vertical="center" shrinkToFit="1"/>
    </xf>
    <xf numFmtId="0" fontId="28" fillId="0" borderId="22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8" fillId="0" borderId="21" xfId="0" applyFont="1" applyBorder="1">
      <alignment vertical="center"/>
    </xf>
    <xf numFmtId="0" fontId="28" fillId="0" borderId="2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3" fillId="0" borderId="20" xfId="0" applyFont="1" applyFill="1" applyBorder="1" applyAlignment="1">
      <alignment vertical="center" textRotation="180" shrinkToFit="1"/>
    </xf>
    <xf numFmtId="0" fontId="28" fillId="0" borderId="22" xfId="0" applyFont="1" applyBorder="1" applyAlignment="1">
      <alignment horizontal="center"/>
    </xf>
    <xf numFmtId="0" fontId="29" fillId="0" borderId="15" xfId="0" applyFont="1" applyFill="1" applyBorder="1" applyAlignment="1">
      <alignment horizontal="center" vertical="center" shrinkToFit="1"/>
    </xf>
    <xf numFmtId="0" fontId="29" fillId="0" borderId="23" xfId="0" applyFont="1" applyBorder="1">
      <alignment vertical="center"/>
    </xf>
    <xf numFmtId="0" fontId="28" fillId="0" borderId="20" xfId="0" applyFont="1" applyBorder="1" applyAlignment="1">
      <alignment horizontal="left" vertical="center"/>
    </xf>
    <xf numFmtId="0" fontId="29" fillId="0" borderId="19" xfId="0" applyFont="1" applyFill="1" applyBorder="1" applyAlignment="1">
      <alignment horizontal="center" vertical="center" shrinkToFit="1"/>
    </xf>
    <xf numFmtId="0" fontId="29" fillId="0" borderId="24" xfId="0" applyFont="1" applyBorder="1" applyAlignment="1">
      <alignment horizontal="right"/>
    </xf>
    <xf numFmtId="9" fontId="29" fillId="0" borderId="0" xfId="0" applyNumberFormat="1" applyFont="1" applyBorder="1">
      <alignment vertical="center"/>
    </xf>
    <xf numFmtId="0" fontId="29" fillId="0" borderId="31" xfId="0" applyFont="1" applyBorder="1" applyAlignment="1">
      <alignment horizontal="right"/>
    </xf>
    <xf numFmtId="0" fontId="23" fillId="0" borderId="25" xfId="0" applyFont="1" applyFill="1" applyBorder="1" applyAlignment="1">
      <alignment vertical="center" textRotation="180" shrinkToFit="1"/>
    </xf>
    <xf numFmtId="0" fontId="28" fillId="0" borderId="25" xfId="0" applyFont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Border="1">
      <alignment vertical="center"/>
    </xf>
    <xf numFmtId="0" fontId="24" fillId="0" borderId="0" xfId="0" applyFont="1" applyFill="1" applyBorder="1" applyAlignment="1">
      <alignment horizontal="left" vertical="center" wrapText="1"/>
    </xf>
    <xf numFmtId="176" fontId="24" fillId="0" borderId="0" xfId="0" applyNumberFormat="1" applyFont="1" applyBorder="1" applyAlignment="1">
      <alignment horizontal="center" vertical="center"/>
    </xf>
    <xf numFmtId="177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>
      <alignment vertical="center"/>
    </xf>
    <xf numFmtId="0" fontId="23" fillId="0" borderId="20" xfId="0" applyFont="1" applyBorder="1" applyAlignment="1">
      <alignment horizontal="left" vertical="center" wrapText="1" shrinkToFit="1"/>
    </xf>
    <xf numFmtId="0" fontId="24" fillId="0" borderId="15" xfId="0" applyFont="1" applyFill="1" applyBorder="1" applyAlignment="1">
      <alignment horizontal="center" vertical="center" shrinkToFit="1"/>
    </xf>
    <xf numFmtId="0" fontId="23" fillId="0" borderId="23" xfId="0" applyFont="1" applyBorder="1">
      <alignment vertical="center"/>
    </xf>
    <xf numFmtId="0" fontId="24" fillId="0" borderId="26" xfId="0" applyFont="1" applyBorder="1" applyAlignment="1">
      <alignment horizontal="center" vertical="center" shrinkToFit="1"/>
    </xf>
    <xf numFmtId="0" fontId="23" fillId="0" borderId="27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9" fontId="24" fillId="0" borderId="0" xfId="0" applyNumberFormat="1" applyFont="1" applyBorder="1">
      <alignment vertical="center"/>
    </xf>
    <xf numFmtId="0" fontId="23" fillId="0" borderId="30" xfId="0" applyFont="1" applyBorder="1" applyAlignment="1">
      <alignment horizontal="left" vertical="center" shrinkToFit="1"/>
    </xf>
    <xf numFmtId="0" fontId="29" fillId="0" borderId="28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vertical="center" textRotation="180" shrinkToFit="1"/>
    </xf>
    <xf numFmtId="0" fontId="23" fillId="0" borderId="29" xfId="0" applyFont="1" applyBorder="1" applyAlignment="1">
      <alignment horizontal="left" vertical="center" shrinkToFi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4" fillId="0" borderId="0" xfId="0" applyFont="1" applyBorder="1" applyAlignment="1">
      <alignment horizontal="right" vertical="top"/>
    </xf>
    <xf numFmtId="0" fontId="24" fillId="0" borderId="0" xfId="0" applyFont="1">
      <alignment vertical="center"/>
    </xf>
    <xf numFmtId="0" fontId="29" fillId="0" borderId="0" xfId="0" applyFont="1" applyBorder="1" applyAlignment="1">
      <alignment horizontal="left" vertical="center" shrinkToFit="1"/>
    </xf>
    <xf numFmtId="0" fontId="29" fillId="0" borderId="0" xfId="0" applyFont="1" applyFill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Fill="1">
      <alignment vertical="center"/>
    </xf>
    <xf numFmtId="0" fontId="28" fillId="0" borderId="0" xfId="0" applyFont="1" applyAlignment="1">
      <alignment horizontal="center" vertical="center"/>
    </xf>
    <xf numFmtId="0" fontId="24" fillId="0" borderId="20" xfId="0" applyFont="1" applyBorder="1" applyAlignment="1">
      <alignment horizontal="left" vertical="center" shrinkToFit="1"/>
    </xf>
    <xf numFmtId="0" fontId="28" fillId="0" borderId="20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" fillId="0" borderId="0" xfId="19"/>
    <xf numFmtId="0" fontId="33" fillId="0" borderId="11" xfId="0" applyFont="1" applyFill="1" applyBorder="1" applyAlignment="1">
      <alignment horizontal="center" vertical="center" textRotation="255"/>
    </xf>
    <xf numFmtId="0" fontId="34" fillId="0" borderId="0" xfId="19" applyFont="1"/>
    <xf numFmtId="0" fontId="23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3" fillId="0" borderId="20" xfId="0" applyFont="1" applyFill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179" fontId="28" fillId="0" borderId="21" xfId="0" applyNumberFormat="1" applyFont="1" applyBorder="1" applyAlignment="1">
      <alignment horizontal="right"/>
    </xf>
    <xf numFmtId="180" fontId="28" fillId="0" borderId="32" xfId="0" applyNumberFormat="1" applyFont="1" applyBorder="1" applyAlignment="1">
      <alignment horizontal="right"/>
    </xf>
    <xf numFmtId="0" fontId="22" fillId="0" borderId="0" xfId="0" applyFont="1" applyBorder="1">
      <alignment vertical="center"/>
    </xf>
    <xf numFmtId="0" fontId="28" fillId="0" borderId="0" xfId="0" applyFont="1" applyBorder="1">
      <alignment vertical="center"/>
    </xf>
    <xf numFmtId="0" fontId="30" fillId="0" borderId="0" xfId="0" applyFont="1" applyBorder="1">
      <alignment vertical="center"/>
    </xf>
    <xf numFmtId="179" fontId="2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center" vertical="center" shrinkToFit="1"/>
    </xf>
    <xf numFmtId="0" fontId="0" fillId="0" borderId="0" xfId="0" applyFont="1" applyBorder="1">
      <alignment vertical="center"/>
    </xf>
    <xf numFmtId="180" fontId="28" fillId="0" borderId="0" xfId="0" applyNumberFormat="1" applyFont="1" applyBorder="1" applyAlignment="1">
      <alignment horizontal="right"/>
    </xf>
    <xf numFmtId="0" fontId="23" fillId="24" borderId="16" xfId="0" quotePrefix="1" applyFont="1" applyFill="1" applyBorder="1" applyAlignment="1">
      <alignment horizontal="center" vertical="center" shrinkToFit="1"/>
    </xf>
    <xf numFmtId="0" fontId="34" fillId="0" borderId="0" xfId="19" applyFont="1" applyBorder="1" applyAlignment="1"/>
    <xf numFmtId="0" fontId="38" fillId="0" borderId="0" xfId="19" applyFont="1"/>
    <xf numFmtId="0" fontId="37" fillId="0" borderId="35" xfId="19" applyFont="1" applyBorder="1"/>
    <xf numFmtId="180" fontId="37" fillId="0" borderId="36" xfId="19" applyNumberFormat="1" applyFont="1" applyBorder="1"/>
    <xf numFmtId="0" fontId="37" fillId="0" borderId="36" xfId="19" applyFont="1" applyBorder="1"/>
    <xf numFmtId="179" fontId="37" fillId="0" borderId="36" xfId="19" applyNumberFormat="1" applyFont="1" applyBorder="1"/>
    <xf numFmtId="179" fontId="37" fillId="0" borderId="37" xfId="19" applyNumberFormat="1" applyFont="1" applyBorder="1"/>
    <xf numFmtId="0" fontId="37" fillId="0" borderId="38" xfId="19" applyFont="1" applyBorder="1"/>
    <xf numFmtId="179" fontId="37" fillId="0" borderId="39" xfId="19" applyNumberFormat="1" applyFont="1" applyBorder="1"/>
    <xf numFmtId="0" fontId="37" fillId="0" borderId="39" xfId="19" applyFont="1" applyBorder="1"/>
    <xf numFmtId="179" fontId="37" fillId="0" borderId="40" xfId="19" applyNumberFormat="1" applyFont="1" applyBorder="1"/>
    <xf numFmtId="179" fontId="37" fillId="0" borderId="41" xfId="19" applyNumberFormat="1" applyFont="1" applyBorder="1"/>
    <xf numFmtId="179" fontId="37" fillId="0" borderId="42" xfId="19" applyNumberFormat="1" applyFont="1" applyBorder="1"/>
    <xf numFmtId="0" fontId="35" fillId="0" borderId="34" xfId="19" applyFont="1" applyBorder="1" applyAlignment="1"/>
    <xf numFmtId="180" fontId="37" fillId="0" borderId="53" xfId="19" applyNumberFormat="1" applyFont="1" applyBorder="1"/>
    <xf numFmtId="0" fontId="37" fillId="0" borderId="53" xfId="19" applyFont="1" applyBorder="1"/>
    <xf numFmtId="179" fontId="37" fillId="0" borderId="53" xfId="19" applyNumberFormat="1" applyFont="1" applyBorder="1"/>
    <xf numFmtId="0" fontId="23" fillId="0" borderId="0" xfId="19" applyFont="1"/>
    <xf numFmtId="0" fontId="23" fillId="0" borderId="0" xfId="0" applyFont="1" applyBorder="1" applyAlignment="1">
      <alignment horizontal="left" shrinkToFit="1"/>
    </xf>
    <xf numFmtId="0" fontId="44" fillId="24" borderId="16" xfId="0" applyFont="1" applyFill="1" applyBorder="1" applyAlignment="1">
      <alignment horizontal="center" vertical="center" shrinkToFit="1"/>
    </xf>
    <xf numFmtId="0" fontId="44" fillId="0" borderId="20" xfId="0" applyFont="1" applyBorder="1" applyAlignment="1">
      <alignment horizontal="left" vertical="center" shrinkToFit="1"/>
    </xf>
    <xf numFmtId="0" fontId="44" fillId="0" borderId="20" xfId="0" applyFont="1" applyFill="1" applyBorder="1" applyAlignment="1">
      <alignment vertical="center" textRotation="180" shrinkToFit="1"/>
    </xf>
    <xf numFmtId="0" fontId="44" fillId="0" borderId="20" xfId="0" applyFont="1" applyFill="1" applyBorder="1" applyAlignment="1">
      <alignment horizontal="left" vertical="center" shrinkToFit="1"/>
    </xf>
    <xf numFmtId="0" fontId="44" fillId="0" borderId="20" xfId="0" applyFont="1" applyBorder="1" applyAlignment="1">
      <alignment horizontal="left" vertical="center" wrapText="1" shrinkToFit="1"/>
    </xf>
    <xf numFmtId="0" fontId="3" fillId="0" borderId="15" xfId="0" applyFont="1" applyFill="1" applyBorder="1" applyAlignment="1">
      <alignment horizontal="center" vertical="center" shrinkToFit="1"/>
    </xf>
    <xf numFmtId="0" fontId="44" fillId="0" borderId="23" xfId="0" applyFont="1" applyBorder="1">
      <alignment vertical="center"/>
    </xf>
    <xf numFmtId="0" fontId="1" fillId="0" borderId="19" xfId="0" applyFont="1" applyFill="1" applyBorder="1" applyAlignment="1">
      <alignment horizontal="center" vertical="center" shrinkToFit="1"/>
    </xf>
    <xf numFmtId="0" fontId="44" fillId="0" borderId="27" xfId="0" applyFont="1" applyBorder="1">
      <alignment vertical="center"/>
    </xf>
    <xf numFmtId="0" fontId="1" fillId="0" borderId="23" xfId="0" applyFont="1" applyBorder="1">
      <alignment vertical="center"/>
    </xf>
    <xf numFmtId="0" fontId="1" fillId="0" borderId="24" xfId="0" applyFont="1" applyBorder="1" applyAlignment="1">
      <alignment horizontal="right"/>
    </xf>
    <xf numFmtId="0" fontId="44" fillId="0" borderId="29" xfId="0" applyFont="1" applyFill="1" applyBorder="1" applyAlignment="1">
      <alignment vertical="center" textRotation="180" shrinkToFit="1"/>
    </xf>
    <xf numFmtId="0" fontId="44" fillId="0" borderId="29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70" xfId="0" applyFont="1" applyBorder="1" applyAlignment="1">
      <alignment vertical="center" shrinkToFit="1"/>
    </xf>
    <xf numFmtId="0" fontId="23" fillId="0" borderId="21" xfId="0" applyFont="1" applyBorder="1" applyAlignment="1">
      <alignment horizontal="left" vertical="center" shrinkToFit="1"/>
    </xf>
    <xf numFmtId="0" fontId="23" fillId="0" borderId="24" xfId="0" applyFont="1" applyBorder="1" applyAlignment="1">
      <alignment horizontal="left" vertical="center" shrinkToFit="1"/>
    </xf>
    <xf numFmtId="0" fontId="23" fillId="0" borderId="61" xfId="0" applyFont="1" applyBorder="1" applyAlignment="1">
      <alignment vertical="center" shrinkToFit="1"/>
    </xf>
    <xf numFmtId="0" fontId="23" fillId="0" borderId="61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3" fillId="0" borderId="0" xfId="0" applyFont="1" applyBorder="1" applyAlignment="1">
      <alignment horizontal="left" shrinkToFit="1"/>
    </xf>
    <xf numFmtId="0" fontId="35" fillId="0" borderId="0" xfId="19" applyFont="1" applyBorder="1" applyAlignment="1"/>
    <xf numFmtId="0" fontId="3" fillId="0" borderId="0" xfId="19" applyFont="1"/>
    <xf numFmtId="0" fontId="50" fillId="0" borderId="0" xfId="19" applyFont="1"/>
    <xf numFmtId="0" fontId="37" fillId="0" borderId="0" xfId="19" applyFont="1" applyBorder="1"/>
    <xf numFmtId="180" fontId="37" fillId="0" borderId="0" xfId="19" applyNumberFormat="1" applyFont="1" applyBorder="1"/>
    <xf numFmtId="179" fontId="37" fillId="0" borderId="0" xfId="19" applyNumberFormat="1" applyFont="1" applyBorder="1"/>
    <xf numFmtId="0" fontId="37" fillId="0" borderId="71" xfId="19" applyFont="1" applyBorder="1"/>
    <xf numFmtId="179" fontId="37" fillId="0" borderId="34" xfId="19" applyNumberFormat="1" applyFont="1" applyBorder="1"/>
    <xf numFmtId="0" fontId="37" fillId="0" borderId="34" xfId="19" applyFont="1" applyBorder="1"/>
    <xf numFmtId="0" fontId="37" fillId="0" borderId="72" xfId="19" applyFont="1" applyBorder="1"/>
    <xf numFmtId="179" fontId="37" fillId="0" borderId="76" xfId="19" applyNumberFormat="1" applyFont="1" applyBorder="1"/>
    <xf numFmtId="179" fontId="37" fillId="0" borderId="72" xfId="19" applyNumberFormat="1" applyFont="1" applyBorder="1"/>
    <xf numFmtId="0" fontId="37" fillId="0" borderId="68" xfId="19" applyFont="1" applyBorder="1"/>
    <xf numFmtId="0" fontId="37" fillId="0" borderId="41" xfId="19" applyFont="1" applyBorder="1"/>
    <xf numFmtId="0" fontId="0" fillId="0" borderId="0" xfId="0" applyFont="1">
      <alignment vertical="center"/>
    </xf>
    <xf numFmtId="0" fontId="20" fillId="0" borderId="15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shrinkToFit="1"/>
    </xf>
    <xf numFmtId="0" fontId="37" fillId="0" borderId="51" xfId="19" applyFont="1" applyBorder="1"/>
    <xf numFmtId="179" fontId="37" fillId="0" borderId="51" xfId="19" applyNumberFormat="1" applyFont="1" applyBorder="1"/>
    <xf numFmtId="179" fontId="37" fillId="0" borderId="46" xfId="19" applyNumberFormat="1" applyFont="1" applyBorder="1"/>
    <xf numFmtId="179" fontId="37" fillId="0" borderId="69" xfId="19" applyNumberFormat="1" applyFont="1" applyBorder="1"/>
    <xf numFmtId="0" fontId="44" fillId="0" borderId="20" xfId="0" applyFont="1" applyFill="1" applyBorder="1" applyAlignment="1">
      <alignment vertical="center" textRotation="255" shrinkToFit="1"/>
    </xf>
    <xf numFmtId="0" fontId="29" fillId="0" borderId="61" xfId="0" applyFont="1" applyBorder="1" applyAlignment="1">
      <alignment vertical="center" shrinkToFit="1"/>
    </xf>
    <xf numFmtId="0" fontId="23" fillId="0" borderId="78" xfId="0" applyFont="1" applyFill="1" applyBorder="1" applyAlignment="1">
      <alignment vertical="center" textRotation="180" shrinkToFit="1"/>
    </xf>
    <xf numFmtId="0" fontId="23" fillId="0" borderId="0" xfId="0" applyFont="1" applyFill="1" applyBorder="1" applyAlignment="1">
      <alignment horizontal="left" vertical="center" shrinkToFit="1"/>
    </xf>
    <xf numFmtId="0" fontId="23" fillId="0" borderId="0" xfId="0" applyFont="1" applyBorder="1" applyAlignment="1">
      <alignment horizontal="left" vertical="center" shrinkToFit="1"/>
    </xf>
    <xf numFmtId="0" fontId="22" fillId="0" borderId="0" xfId="19" applyFont="1"/>
    <xf numFmtId="0" fontId="37" fillId="0" borderId="52" xfId="19" applyFont="1" applyBorder="1"/>
    <xf numFmtId="0" fontId="37" fillId="0" borderId="65" xfId="19" applyFont="1" applyBorder="1"/>
    <xf numFmtId="0" fontId="44" fillId="24" borderId="84" xfId="0" applyFont="1" applyFill="1" applyBorder="1" applyAlignment="1">
      <alignment horizontal="center" vertical="center" shrinkToFit="1"/>
    </xf>
    <xf numFmtId="0" fontId="44" fillId="24" borderId="83" xfId="0" applyFont="1" applyFill="1" applyBorder="1" applyAlignment="1">
      <alignment horizontal="center" vertical="center" shrinkToFit="1"/>
    </xf>
    <xf numFmtId="0" fontId="0" fillId="0" borderId="0" xfId="0" applyFont="1" applyBorder="1" applyAlignment="1">
      <alignment horizontal="right"/>
    </xf>
    <xf numFmtId="0" fontId="50" fillId="0" borderId="0" xfId="0" applyFont="1">
      <alignment vertical="center"/>
    </xf>
    <xf numFmtId="0" fontId="29" fillId="0" borderId="85" xfId="0" applyFont="1" applyFill="1" applyBorder="1" applyAlignment="1">
      <alignment horizontal="center" vertical="center" shrinkToFit="1"/>
    </xf>
    <xf numFmtId="0" fontId="44" fillId="0" borderId="20" xfId="0" applyFont="1" applyFill="1" applyBorder="1" applyAlignment="1">
      <alignment vertical="center" shrinkToFit="1"/>
    </xf>
    <xf numFmtId="0" fontId="23" fillId="0" borderId="70" xfId="0" applyFont="1" applyBorder="1" applyAlignment="1">
      <alignment horizontal="left" vertical="center" shrinkToFit="1"/>
    </xf>
    <xf numFmtId="0" fontId="23" fillId="0" borderId="61" xfId="0" applyFont="1" applyBorder="1">
      <alignment vertical="center"/>
    </xf>
    <xf numFmtId="0" fontId="37" fillId="0" borderId="49" xfId="19" applyFont="1" applyBorder="1"/>
    <xf numFmtId="0" fontId="23" fillId="0" borderId="24" xfId="0" applyFont="1" applyBorder="1" applyAlignment="1">
      <alignment horizontal="left" vertical="top" shrinkToFit="1"/>
    </xf>
    <xf numFmtId="0" fontId="23" fillId="0" borderId="0" xfId="0" applyFont="1" applyAlignment="1">
      <alignment horizontal="left" vertical="top"/>
    </xf>
    <xf numFmtId="179" fontId="37" fillId="0" borderId="62" xfId="19" applyNumberFormat="1" applyFont="1" applyBorder="1"/>
    <xf numFmtId="179" fontId="37" fillId="0" borderId="77" xfId="19" applyNumberFormat="1" applyFont="1" applyBorder="1"/>
    <xf numFmtId="0" fontId="23" fillId="0" borderId="29" xfId="0" applyFont="1" applyFill="1" applyBorder="1" applyAlignment="1">
      <alignment vertical="center" shrinkToFit="1"/>
    </xf>
    <xf numFmtId="178" fontId="34" fillId="0" borderId="80" xfId="0" applyNumberFormat="1" applyFont="1" applyBorder="1" applyAlignment="1">
      <alignment horizontal="center" vertical="center" wrapText="1"/>
    </xf>
    <xf numFmtId="178" fontId="34" fillId="0" borderId="81" xfId="0" applyNumberFormat="1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 vertical="top" shrinkToFit="1"/>
    </xf>
    <xf numFmtId="0" fontId="34" fillId="0" borderId="0" xfId="0" applyFont="1" applyBorder="1" applyAlignment="1">
      <alignment horizontal="center" vertical="top" shrinkToFit="1"/>
    </xf>
    <xf numFmtId="0" fontId="52" fillId="0" borderId="0" xfId="0" applyFont="1" applyBorder="1" applyAlignment="1">
      <alignment horizontal="center" vertical="center" shrinkToFit="1"/>
    </xf>
    <xf numFmtId="0" fontId="40" fillId="0" borderId="46" xfId="0" applyFont="1" applyBorder="1" applyAlignment="1">
      <alignment horizontal="center" vertical="center" shrinkToFit="1"/>
    </xf>
    <xf numFmtId="0" fontId="40" fillId="0" borderId="59" xfId="0" applyFont="1" applyBorder="1" applyAlignment="1">
      <alignment horizontal="center" vertical="center" shrinkToFit="1"/>
    </xf>
    <xf numFmtId="0" fontId="52" fillId="0" borderId="46" xfId="0" applyFont="1" applyBorder="1" applyAlignment="1">
      <alignment horizontal="center" vertical="center" shrinkToFit="1"/>
    </xf>
    <xf numFmtId="0" fontId="52" fillId="0" borderId="59" xfId="0" applyFont="1" applyBorder="1" applyAlignment="1">
      <alignment horizontal="center" vertical="center" shrinkToFit="1"/>
    </xf>
    <xf numFmtId="0" fontId="52" fillId="0" borderId="63" xfId="0" applyFont="1" applyBorder="1" applyAlignment="1">
      <alignment horizontal="center" vertical="center" shrinkToFit="1"/>
    </xf>
    <xf numFmtId="0" fontId="53" fillId="0" borderId="59" xfId="0" applyFont="1" applyBorder="1" applyAlignment="1">
      <alignment horizontal="center" vertical="center" shrinkToFit="1"/>
    </xf>
    <xf numFmtId="0" fontId="53" fillId="0" borderId="82" xfId="0" applyFont="1" applyBorder="1" applyAlignment="1">
      <alignment horizontal="center" vertical="center" shrinkToFit="1"/>
    </xf>
    <xf numFmtId="0" fontId="36" fillId="0" borderId="0" xfId="0" applyFont="1" applyBorder="1" applyAlignment="1">
      <alignment horizontal="center" vertical="center"/>
    </xf>
    <xf numFmtId="0" fontId="39" fillId="0" borderId="0" xfId="19" applyFont="1" applyBorder="1" applyAlignment="1">
      <alignment horizontal="left"/>
    </xf>
    <xf numFmtId="178" fontId="34" fillId="0" borderId="79" xfId="0" applyNumberFormat="1" applyFont="1" applyBorder="1" applyAlignment="1">
      <alignment horizontal="center" vertical="center" wrapText="1"/>
    </xf>
    <xf numFmtId="178" fontId="34" fillId="0" borderId="87" xfId="0" applyNumberFormat="1" applyFont="1" applyBorder="1" applyAlignment="1">
      <alignment horizontal="center" vertical="center" wrapText="1"/>
    </xf>
    <xf numFmtId="178" fontId="34" fillId="0" borderId="86" xfId="0" applyNumberFormat="1" applyFont="1" applyBorder="1" applyAlignment="1">
      <alignment horizontal="center" vertical="center" wrapText="1"/>
    </xf>
    <xf numFmtId="0" fontId="54" fillId="0" borderId="49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47" fillId="0" borderId="0" xfId="0" applyFont="1" applyBorder="1" applyAlignment="1">
      <alignment horizontal="center" vertical="center" shrinkToFit="1"/>
    </xf>
    <xf numFmtId="0" fontId="60" fillId="0" borderId="58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56" fillId="0" borderId="58" xfId="0" applyFont="1" applyBorder="1" applyAlignment="1">
      <alignment horizontal="center" vertical="center" shrinkToFit="1"/>
    </xf>
    <xf numFmtId="0" fontId="56" fillId="0" borderId="0" xfId="0" applyFont="1" applyBorder="1" applyAlignment="1">
      <alignment horizontal="center" vertical="center" shrinkToFit="1"/>
    </xf>
    <xf numFmtId="0" fontId="56" fillId="0" borderId="62" xfId="0" applyFont="1" applyBorder="1" applyAlignment="1">
      <alignment horizontal="center" vertical="center" shrinkToFit="1"/>
    </xf>
    <xf numFmtId="0" fontId="71" fillId="0" borderId="0" xfId="0" applyFont="1" applyBorder="1" applyAlignment="1">
      <alignment horizontal="center" vertical="center" shrinkToFit="1"/>
    </xf>
    <xf numFmtId="0" fontId="71" fillId="0" borderId="57" xfId="0" applyFont="1" applyBorder="1" applyAlignment="1">
      <alignment horizontal="center" vertical="center" shrinkToFit="1"/>
    </xf>
    <xf numFmtId="0" fontId="49" fillId="0" borderId="49" xfId="0" applyFont="1" applyBorder="1" applyAlignment="1">
      <alignment horizontal="center" vertical="top" shrinkToFit="1"/>
    </xf>
    <xf numFmtId="0" fontId="49" fillId="0" borderId="0" xfId="0" applyFont="1" applyBorder="1" applyAlignment="1">
      <alignment horizontal="center" vertical="top" shrinkToFit="1"/>
    </xf>
    <xf numFmtId="0" fontId="45" fillId="0" borderId="0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61" fillId="0" borderId="58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62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7" fillId="0" borderId="57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37" fillId="0" borderId="49" xfId="0" applyFont="1" applyBorder="1" applyAlignment="1">
      <alignment horizontal="center" vertical="center" shrinkToFit="1"/>
    </xf>
    <xf numFmtId="0" fontId="37" fillId="0" borderId="0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69" fillId="0" borderId="58" xfId="0" applyFont="1" applyBorder="1" applyAlignment="1">
      <alignment horizontal="center" vertical="center" shrinkToFit="1"/>
    </xf>
    <xf numFmtId="0" fontId="69" fillId="0" borderId="0" xfId="0" applyFont="1" applyBorder="1" applyAlignment="1">
      <alignment horizontal="center" vertical="center" shrinkToFit="1"/>
    </xf>
    <xf numFmtId="0" fontId="97" fillId="0" borderId="58" xfId="0" applyFont="1" applyBorder="1" applyAlignment="1">
      <alignment horizontal="center" vertical="center" shrinkToFit="1"/>
    </xf>
    <xf numFmtId="0" fontId="97" fillId="0" borderId="0" xfId="0" applyFont="1" applyBorder="1" applyAlignment="1">
      <alignment horizontal="center" vertical="center" shrinkToFit="1"/>
    </xf>
    <xf numFmtId="0" fontId="97" fillId="0" borderId="62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62" fillId="0" borderId="57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40" fillId="0" borderId="54" xfId="0" applyFont="1" applyBorder="1" applyAlignment="1">
      <alignment horizontal="center" vertical="center" shrinkToFit="1"/>
    </xf>
    <xf numFmtId="0" fontId="40" fillId="0" borderId="64" xfId="0" applyFont="1" applyBorder="1" applyAlignment="1">
      <alignment horizontal="center" vertical="center" shrinkToFit="1"/>
    </xf>
    <xf numFmtId="0" fontId="40" fillId="0" borderId="55" xfId="0" applyFont="1" applyBorder="1" applyAlignment="1">
      <alignment horizontal="center" vertical="center" shrinkToFit="1"/>
    </xf>
    <xf numFmtId="0" fontId="40" fillId="0" borderId="66" xfId="0" applyFont="1" applyBorder="1" applyAlignment="1">
      <alignment horizontal="center" vertical="center" shrinkToFit="1"/>
    </xf>
    <xf numFmtId="178" fontId="34" fillId="0" borderId="52" xfId="0" applyNumberFormat="1" applyFont="1" applyBorder="1" applyAlignment="1">
      <alignment horizontal="center" vertical="center" wrapText="1"/>
    </xf>
    <xf numFmtId="178" fontId="34" fillId="0" borderId="53" xfId="0" applyNumberFormat="1" applyFont="1" applyBorder="1" applyAlignment="1">
      <alignment horizontal="center" vertical="center" wrapText="1"/>
    </xf>
    <xf numFmtId="178" fontId="34" fillId="0" borderId="54" xfId="0" applyNumberFormat="1" applyFont="1" applyBorder="1" applyAlignment="1">
      <alignment horizontal="center" vertical="center" wrapText="1"/>
    </xf>
    <xf numFmtId="178" fontId="34" fillId="0" borderId="61" xfId="0" applyNumberFormat="1" applyFont="1" applyBorder="1" applyAlignment="1">
      <alignment horizontal="center" vertical="center" wrapText="1"/>
    </xf>
    <xf numFmtId="178" fontId="34" fillId="0" borderId="56" xfId="0" applyNumberFormat="1" applyFont="1" applyBorder="1" applyAlignment="1">
      <alignment horizontal="center" vertical="center" wrapText="1"/>
    </xf>
    <xf numFmtId="0" fontId="52" fillId="0" borderId="58" xfId="0" applyFont="1" applyBorder="1" applyAlignment="1">
      <alignment horizontal="center" vertical="center" shrinkToFit="1"/>
    </xf>
    <xf numFmtId="0" fontId="52" fillId="0" borderId="62" xfId="0" applyFont="1" applyBorder="1" applyAlignment="1">
      <alignment horizontal="center" vertical="center" shrinkToFit="1"/>
    </xf>
    <xf numFmtId="0" fontId="40" fillId="0" borderId="63" xfId="0" applyFont="1" applyBorder="1" applyAlignment="1">
      <alignment horizontal="center" vertical="center" shrinkToFit="1"/>
    </xf>
    <xf numFmtId="0" fontId="53" fillId="0" borderId="51" xfId="0" applyFont="1" applyBorder="1" applyAlignment="1">
      <alignment horizontal="center" vertical="center" shrinkToFit="1"/>
    </xf>
    <xf numFmtId="0" fontId="53" fillId="0" borderId="69" xfId="0" applyFont="1" applyBorder="1" applyAlignment="1">
      <alignment horizontal="center" vertical="center" shrinkToFit="1"/>
    </xf>
    <xf numFmtId="0" fontId="58" fillId="0" borderId="49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68" fillId="0" borderId="58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62" xfId="0" applyFont="1" applyBorder="1" applyAlignment="1">
      <alignment horizontal="center" vertical="center"/>
    </xf>
    <xf numFmtId="0" fontId="65" fillId="0" borderId="58" xfId="0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57" xfId="0" applyFont="1" applyBorder="1" applyAlignment="1">
      <alignment horizontal="center" vertical="center"/>
    </xf>
    <xf numFmtId="0" fontId="66" fillId="0" borderId="49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57" fillId="0" borderId="58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62" xfId="0" applyFont="1" applyBorder="1" applyAlignment="1">
      <alignment horizontal="center" vertical="center" shrinkToFit="1"/>
    </xf>
    <xf numFmtId="0" fontId="64" fillId="0" borderId="58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62" xfId="0" applyFont="1" applyBorder="1" applyAlignment="1">
      <alignment horizontal="center" vertical="center"/>
    </xf>
    <xf numFmtId="0" fontId="59" fillId="0" borderId="58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61" fillId="0" borderId="58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61" fillId="0" borderId="57" xfId="0" applyFont="1" applyBorder="1" applyAlignment="1">
      <alignment horizontal="center" vertical="center" shrinkToFit="1"/>
    </xf>
    <xf numFmtId="0" fontId="63" fillId="0" borderId="49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67" fillId="0" borderId="58" xfId="0" applyFont="1" applyBorder="1" applyAlignment="1">
      <alignment horizontal="center" vertical="center" shrinkToFit="1"/>
    </xf>
    <xf numFmtId="0" fontId="67" fillId="0" borderId="0" xfId="0" applyFont="1" applyBorder="1" applyAlignment="1">
      <alignment horizontal="center" vertical="center" shrinkToFit="1"/>
    </xf>
    <xf numFmtId="0" fontId="67" fillId="0" borderId="62" xfId="0" applyFont="1" applyBorder="1" applyAlignment="1">
      <alignment horizontal="center" vertical="center" shrinkToFit="1"/>
    </xf>
    <xf numFmtId="0" fontId="70" fillId="0" borderId="58" xfId="0" applyFont="1" applyBorder="1" applyAlignment="1">
      <alignment horizontal="center" vertical="center" shrinkToFit="1"/>
    </xf>
    <xf numFmtId="0" fontId="70" fillId="0" borderId="0" xfId="0" applyFont="1" applyBorder="1" applyAlignment="1">
      <alignment horizontal="center" vertical="center" shrinkToFit="1"/>
    </xf>
    <xf numFmtId="0" fontId="70" fillId="0" borderId="57" xfId="0" applyFont="1" applyBorder="1" applyAlignment="1">
      <alignment horizontal="center" vertical="center" shrinkToFit="1"/>
    </xf>
    <xf numFmtId="0" fontId="21" fillId="0" borderId="49" xfId="0" applyFont="1" applyBorder="1" applyAlignment="1">
      <alignment horizontal="center" vertical="center" wrapText="1"/>
    </xf>
    <xf numFmtId="0" fontId="40" fillId="0" borderId="68" xfId="0" applyFont="1" applyBorder="1" applyAlignment="1">
      <alignment horizontal="center" vertical="center" shrinkToFit="1"/>
    </xf>
    <xf numFmtId="178" fontId="34" fillId="0" borderId="50" xfId="0" applyNumberFormat="1" applyFont="1" applyBorder="1" applyAlignment="1">
      <alignment horizontal="center" vertical="center" wrapText="1"/>
    </xf>
    <xf numFmtId="178" fontId="34" fillId="0" borderId="44" xfId="0" applyNumberFormat="1" applyFont="1" applyBorder="1" applyAlignment="1">
      <alignment horizontal="center" vertical="center" wrapText="1"/>
    </xf>
    <xf numFmtId="178" fontId="34" fillId="0" borderId="47" xfId="0" applyNumberFormat="1" applyFont="1" applyBorder="1" applyAlignment="1">
      <alignment horizontal="center" vertical="center" wrapText="1"/>
    </xf>
    <xf numFmtId="178" fontId="34" fillId="0" borderId="45" xfId="0" applyNumberFormat="1" applyFont="1" applyBorder="1" applyAlignment="1">
      <alignment horizontal="center" vertical="center" wrapText="1"/>
    </xf>
    <xf numFmtId="0" fontId="40" fillId="0" borderId="65" xfId="0" applyFont="1" applyBorder="1" applyAlignment="1">
      <alignment horizontal="center" vertical="center" shrinkToFit="1"/>
    </xf>
    <xf numFmtId="0" fontId="40" fillId="0" borderId="51" xfId="0" applyFont="1" applyBorder="1" applyAlignment="1">
      <alignment horizontal="center" vertical="center" shrinkToFit="1"/>
    </xf>
    <xf numFmtId="0" fontId="53" fillId="0" borderId="58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57" xfId="0" applyFont="1" applyBorder="1" applyAlignment="1">
      <alignment horizontal="center" vertical="center" shrinkToFit="1"/>
    </xf>
    <xf numFmtId="0" fontId="56" fillId="0" borderId="49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79" fillId="0" borderId="58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62" xfId="0" applyFont="1" applyBorder="1" applyAlignment="1">
      <alignment horizontal="center" vertical="center"/>
    </xf>
    <xf numFmtId="0" fontId="94" fillId="0" borderId="58" xfId="0" applyFont="1" applyBorder="1" applyAlignment="1">
      <alignment horizontal="center" vertical="center"/>
    </xf>
    <xf numFmtId="0" fontId="94" fillId="0" borderId="0" xfId="0" applyFont="1" applyBorder="1" applyAlignment="1">
      <alignment horizontal="center" vertical="center"/>
    </xf>
    <xf numFmtId="0" fontId="95" fillId="0" borderId="58" xfId="0" applyFont="1" applyBorder="1" applyAlignment="1">
      <alignment horizontal="center" vertical="center"/>
    </xf>
    <xf numFmtId="0" fontId="95" fillId="0" borderId="0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 shrinkToFit="1"/>
    </xf>
    <xf numFmtId="0" fontId="78" fillId="0" borderId="61" xfId="0" applyFont="1" applyBorder="1" applyAlignment="1">
      <alignment horizontal="center" vertical="center" shrinkToFit="1"/>
    </xf>
    <xf numFmtId="0" fontId="78" fillId="0" borderId="58" xfId="0" applyFont="1" applyBorder="1" applyAlignment="1">
      <alignment horizontal="center" vertical="center" shrinkToFit="1"/>
    </xf>
    <xf numFmtId="0" fontId="72" fillId="0" borderId="58" xfId="0" applyFont="1" applyBorder="1" applyAlignment="1">
      <alignment horizontal="center" vertical="center" shrinkToFit="1"/>
    </xf>
    <xf numFmtId="0" fontId="72" fillId="0" borderId="0" xfId="0" applyFont="1" applyBorder="1" applyAlignment="1">
      <alignment horizontal="center" vertical="center" shrinkToFit="1"/>
    </xf>
    <xf numFmtId="0" fontId="72" fillId="0" borderId="62" xfId="0" applyFont="1" applyBorder="1" applyAlignment="1">
      <alignment horizontal="center" vertical="center" shrinkToFit="1"/>
    </xf>
    <xf numFmtId="0" fontId="80" fillId="0" borderId="58" xfId="0" applyFont="1" applyBorder="1" applyAlignment="1">
      <alignment horizontal="center" vertical="center" shrinkToFit="1"/>
    </xf>
    <xf numFmtId="0" fontId="80" fillId="0" borderId="0" xfId="0" applyFont="1" applyBorder="1" applyAlignment="1">
      <alignment horizontal="center" vertical="center" shrinkToFit="1"/>
    </xf>
    <xf numFmtId="0" fontId="74" fillId="0" borderId="58" xfId="0" applyFont="1" applyFill="1" applyBorder="1" applyAlignment="1">
      <alignment horizontal="center" vertical="center" shrinkToFit="1"/>
    </xf>
    <xf numFmtId="0" fontId="74" fillId="0" borderId="0" xfId="0" applyFont="1" applyFill="1" applyBorder="1" applyAlignment="1">
      <alignment horizontal="center" vertical="center" shrinkToFit="1"/>
    </xf>
    <xf numFmtId="0" fontId="82" fillId="0" borderId="58" xfId="0" applyFont="1" applyBorder="1" applyAlignment="1">
      <alignment horizontal="center" vertical="center" shrinkToFit="1"/>
    </xf>
    <xf numFmtId="0" fontId="82" fillId="0" borderId="0" xfId="0" applyFont="1" applyBorder="1" applyAlignment="1">
      <alignment horizontal="center" vertical="center" shrinkToFit="1"/>
    </xf>
    <xf numFmtId="0" fontId="82" fillId="0" borderId="57" xfId="0" applyFont="1" applyBorder="1" applyAlignment="1">
      <alignment horizontal="center" vertical="center" shrinkToFit="1"/>
    </xf>
    <xf numFmtId="0" fontId="93" fillId="0" borderId="60" xfId="0" applyFont="1" applyBorder="1" applyAlignment="1">
      <alignment horizontal="center" vertical="center" shrinkToFit="1"/>
    </xf>
    <xf numFmtId="0" fontId="93" fillId="0" borderId="61" xfId="0" applyFont="1" applyBorder="1" applyAlignment="1">
      <alignment horizontal="center" vertical="center" shrinkToFit="1"/>
    </xf>
    <xf numFmtId="0" fontId="93" fillId="0" borderId="58" xfId="0" applyFont="1" applyBorder="1" applyAlignment="1">
      <alignment horizontal="center" vertical="center" shrinkToFit="1"/>
    </xf>
    <xf numFmtId="0" fontId="93" fillId="0" borderId="58" xfId="0" applyFont="1" applyFill="1" applyBorder="1" applyAlignment="1">
      <alignment horizontal="center" vertical="center" shrinkToFit="1"/>
    </xf>
    <xf numFmtId="0" fontId="93" fillId="0" borderId="0" xfId="0" applyFont="1" applyFill="1" applyBorder="1" applyAlignment="1">
      <alignment horizontal="center" vertical="center" shrinkToFit="1"/>
    </xf>
    <xf numFmtId="0" fontId="93" fillId="0" borderId="62" xfId="0" applyFont="1" applyFill="1" applyBorder="1" applyAlignment="1">
      <alignment horizontal="center" vertical="center" shrinkToFit="1"/>
    </xf>
    <xf numFmtId="0" fontId="73" fillId="0" borderId="58" xfId="0" applyFont="1" applyBorder="1" applyAlignment="1">
      <alignment horizontal="center" vertical="center" shrinkToFit="1"/>
    </xf>
    <xf numFmtId="0" fontId="73" fillId="0" borderId="0" xfId="0" applyFont="1" applyBorder="1" applyAlignment="1">
      <alignment horizontal="center" vertical="center" shrinkToFit="1"/>
    </xf>
    <xf numFmtId="0" fontId="81" fillId="0" borderId="58" xfId="0" applyFont="1" applyFill="1" applyBorder="1" applyAlignment="1">
      <alignment horizontal="center" vertical="center" shrinkToFit="1"/>
    </xf>
    <xf numFmtId="0" fontId="81" fillId="0" borderId="0" xfId="0" applyFont="1" applyFill="1" applyBorder="1" applyAlignment="1">
      <alignment horizontal="center" vertical="center" shrinkToFit="1"/>
    </xf>
    <xf numFmtId="0" fontId="93" fillId="0" borderId="57" xfId="0" applyFont="1" applyFill="1" applyBorder="1" applyAlignment="1">
      <alignment horizontal="center" vertical="center" shrinkToFit="1"/>
    </xf>
    <xf numFmtId="0" fontId="21" fillId="0" borderId="60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40" fillId="0" borderId="52" xfId="0" applyFont="1" applyBorder="1" applyAlignment="1">
      <alignment horizontal="center" vertical="center" shrinkToFit="1"/>
    </xf>
    <xf numFmtId="0" fontId="40" fillId="0" borderId="53" xfId="0" applyFont="1" applyBorder="1" applyAlignment="1">
      <alignment horizontal="center" vertical="center" shrinkToFit="1"/>
    </xf>
    <xf numFmtId="178" fontId="34" fillId="0" borderId="43" xfId="0" applyNumberFormat="1" applyFont="1" applyBorder="1" applyAlignment="1">
      <alignment horizontal="center" vertical="center" wrapText="1"/>
    </xf>
    <xf numFmtId="178" fontId="34" fillId="0" borderId="64" xfId="0" applyNumberFormat="1" applyFont="1" applyBorder="1" applyAlignment="1">
      <alignment horizontal="center" vertical="center" wrapText="1"/>
    </xf>
    <xf numFmtId="178" fontId="34" fillId="0" borderId="66" xfId="0" applyNumberFormat="1" applyFont="1" applyBorder="1" applyAlignment="1">
      <alignment horizontal="center" vertical="center" wrapText="1"/>
    </xf>
    <xf numFmtId="0" fontId="76" fillId="0" borderId="49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92" fillId="0" borderId="58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0" fontId="92" fillId="0" borderId="62" xfId="0" applyFont="1" applyBorder="1" applyAlignment="1">
      <alignment horizontal="center" vertical="center"/>
    </xf>
    <xf numFmtId="0" fontId="84" fillId="0" borderId="58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4" fillId="0" borderId="62" xfId="0" applyFont="1" applyBorder="1" applyAlignment="1">
      <alignment horizontal="center" vertical="center"/>
    </xf>
    <xf numFmtId="0" fontId="90" fillId="0" borderId="58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73" fillId="0" borderId="58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57" xfId="0" applyFont="1" applyBorder="1" applyAlignment="1">
      <alignment horizontal="center" vertical="center"/>
    </xf>
    <xf numFmtId="0" fontId="71" fillId="0" borderId="49" xfId="0" applyFont="1" applyFill="1" applyBorder="1" applyAlignment="1">
      <alignment horizontal="center" vertical="center" shrinkToFit="1"/>
    </xf>
    <xf numFmtId="0" fontId="71" fillId="0" borderId="0" xfId="0" applyFont="1" applyFill="1" applyBorder="1" applyAlignment="1">
      <alignment horizontal="center" vertical="center" shrinkToFit="1"/>
    </xf>
    <xf numFmtId="0" fontId="57" fillId="0" borderId="58" xfId="0" applyFont="1" applyFill="1" applyBorder="1" applyAlignment="1">
      <alignment horizontal="center" vertical="center" shrinkToFit="1"/>
    </xf>
    <xf numFmtId="0" fontId="57" fillId="0" borderId="0" xfId="0" applyFont="1" applyFill="1" applyBorder="1" applyAlignment="1">
      <alignment horizontal="center" vertical="center" shrinkToFit="1"/>
    </xf>
    <xf numFmtId="0" fontId="57" fillId="0" borderId="62" xfId="0" applyFont="1" applyFill="1" applyBorder="1" applyAlignment="1">
      <alignment horizontal="center" vertical="center" shrinkToFit="1"/>
    </xf>
    <xf numFmtId="0" fontId="46" fillId="0" borderId="58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5" fillId="0" borderId="62" xfId="0" applyFont="1" applyBorder="1" applyAlignment="1">
      <alignment horizontal="center" vertical="center" shrinkToFit="1"/>
    </xf>
    <xf numFmtId="0" fontId="56" fillId="0" borderId="58" xfId="0" applyFont="1" applyBorder="1" applyAlignment="1">
      <alignment horizontal="center" vertical="center"/>
    </xf>
    <xf numFmtId="0" fontId="81" fillId="0" borderId="58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57" xfId="0" applyFont="1" applyBorder="1" applyAlignment="1">
      <alignment horizontal="center" vertical="center"/>
    </xf>
    <xf numFmtId="0" fontId="81" fillId="0" borderId="49" xfId="0" applyFont="1" applyBorder="1" applyAlignment="1">
      <alignment horizontal="center" vertical="center" shrinkToFit="1"/>
    </xf>
    <xf numFmtId="0" fontId="81" fillId="0" borderId="0" xfId="0" applyFont="1" applyBorder="1" applyAlignment="1">
      <alignment horizontal="center" vertical="center" shrinkToFit="1"/>
    </xf>
    <xf numFmtId="0" fontId="83" fillId="0" borderId="58" xfId="0" applyFont="1" applyBorder="1" applyAlignment="1">
      <alignment horizontal="center" vertical="center" shrinkToFit="1"/>
    </xf>
    <xf numFmtId="0" fontId="83" fillId="0" borderId="0" xfId="0" applyFont="1" applyBorder="1" applyAlignment="1">
      <alignment horizontal="center" vertical="center" shrinkToFit="1"/>
    </xf>
    <xf numFmtId="0" fontId="83" fillId="0" borderId="62" xfId="0" applyFont="1" applyBorder="1" applyAlignment="1">
      <alignment horizontal="center" vertical="center" shrinkToFit="1"/>
    </xf>
    <xf numFmtId="0" fontId="98" fillId="0" borderId="61" xfId="0" applyFont="1" applyBorder="1" applyAlignment="1">
      <alignment horizontal="center" vertical="center" shrinkToFit="1"/>
    </xf>
    <xf numFmtId="0" fontId="91" fillId="0" borderId="58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91" fillId="0" borderId="57" xfId="0" applyFont="1" applyBorder="1" applyAlignment="1">
      <alignment horizontal="center" vertical="center"/>
    </xf>
    <xf numFmtId="0" fontId="40" fillId="0" borderId="58" xfId="0" applyFont="1" applyBorder="1" applyAlignment="1">
      <alignment horizontal="center" vertical="center" shrinkToFit="1"/>
    </xf>
    <xf numFmtId="0" fontId="40" fillId="0" borderId="62" xfId="0" applyFont="1" applyBorder="1" applyAlignment="1">
      <alignment horizontal="center" vertical="center" shrinkToFit="1"/>
    </xf>
    <xf numFmtId="178" fontId="34" fillId="0" borderId="73" xfId="0" applyNumberFormat="1" applyFont="1" applyBorder="1" applyAlignment="1">
      <alignment horizontal="center" vertical="center" wrapText="1"/>
    </xf>
    <xf numFmtId="178" fontId="34" fillId="0" borderId="74" xfId="0" applyNumberFormat="1" applyFont="1" applyBorder="1" applyAlignment="1">
      <alignment horizontal="center" vertical="center" wrapText="1"/>
    </xf>
    <xf numFmtId="178" fontId="34" fillId="0" borderId="75" xfId="0" applyNumberFormat="1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 shrinkToFit="1"/>
    </xf>
    <xf numFmtId="0" fontId="53" fillId="0" borderId="46" xfId="0" applyFont="1" applyBorder="1" applyAlignment="1">
      <alignment horizontal="center" vertical="center" shrinkToFit="1"/>
    </xf>
    <xf numFmtId="0" fontId="77" fillId="0" borderId="49" xfId="0" applyFont="1" applyBorder="1" applyAlignment="1">
      <alignment horizontal="center" vertical="center" shrinkToFit="1"/>
    </xf>
    <xf numFmtId="0" fontId="77" fillId="0" borderId="0" xfId="0" applyFont="1" applyBorder="1" applyAlignment="1">
      <alignment horizontal="center" vertical="center" shrinkToFit="1"/>
    </xf>
    <xf numFmtId="0" fontId="86" fillId="0" borderId="58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88" fillId="0" borderId="58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72" fillId="0" borderId="58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57" xfId="0" applyFont="1" applyBorder="1" applyAlignment="1">
      <alignment horizontal="center" vertical="center"/>
    </xf>
    <xf numFmtId="0" fontId="85" fillId="0" borderId="49" xfId="0" applyFont="1" applyBorder="1" applyAlignment="1">
      <alignment horizontal="center" vertical="center" shrinkToFit="1"/>
    </xf>
    <xf numFmtId="0" fontId="85" fillId="0" borderId="0" xfId="0" applyFont="1" applyBorder="1" applyAlignment="1">
      <alignment horizontal="center" vertical="center" shrinkToFit="1"/>
    </xf>
    <xf numFmtId="0" fontId="89" fillId="0" borderId="58" xfId="0" applyFont="1" applyBorder="1" applyAlignment="1">
      <alignment horizontal="center" vertical="center" shrinkToFit="1"/>
    </xf>
    <xf numFmtId="0" fontId="89" fillId="0" borderId="0" xfId="0" applyFont="1" applyBorder="1" applyAlignment="1">
      <alignment horizontal="center" vertical="center" shrinkToFit="1"/>
    </xf>
    <xf numFmtId="0" fontId="87" fillId="0" borderId="58" xfId="0" applyFont="1" applyBorder="1" applyAlignment="1">
      <alignment horizontal="center" vertical="center" shrinkToFit="1"/>
    </xf>
    <xf numFmtId="0" fontId="87" fillId="0" borderId="0" xfId="0" applyFont="1" applyBorder="1" applyAlignment="1">
      <alignment horizontal="center" vertical="center" shrinkToFit="1"/>
    </xf>
    <xf numFmtId="0" fontId="89" fillId="0" borderId="57" xfId="0" applyFont="1" applyBorder="1" applyAlignment="1">
      <alignment horizontal="center" vertical="center" shrinkToFit="1"/>
    </xf>
    <xf numFmtId="0" fontId="69" fillId="0" borderId="49" xfId="0" applyFont="1" applyBorder="1" applyAlignment="1">
      <alignment horizontal="center" vertical="center" shrinkToFit="1"/>
    </xf>
    <xf numFmtId="0" fontId="81" fillId="0" borderId="58" xfId="0" applyFont="1" applyBorder="1" applyAlignment="1">
      <alignment horizontal="center" vertical="center" shrinkToFit="1"/>
    </xf>
    <xf numFmtId="0" fontId="81" fillId="0" borderId="57" xfId="0" applyFont="1" applyBorder="1" applyAlignment="1">
      <alignment horizontal="center" vertical="center" shrinkToFit="1"/>
    </xf>
    <xf numFmtId="0" fontId="21" fillId="0" borderId="49" xfId="0" applyFont="1" applyBorder="1" applyAlignment="1">
      <alignment horizontal="center" vertical="center" shrinkToFit="1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43" fillId="0" borderId="16" xfId="0" applyFont="1" applyBorder="1" applyAlignment="1">
      <alignment horizontal="center" vertical="center" textRotation="180" shrinkToFit="1"/>
    </xf>
    <xf numFmtId="0" fontId="44" fillId="0" borderId="30" xfId="0" applyFont="1" applyFill="1" applyBorder="1" applyAlignment="1">
      <alignment horizontal="center" vertical="center" wrapText="1" shrinkToFit="1"/>
    </xf>
    <xf numFmtId="0" fontId="44" fillId="0" borderId="20" xfId="0" applyFont="1" applyFill="1" applyBorder="1" applyAlignment="1">
      <alignment horizontal="center" vertical="center" wrapText="1" shrinkToFit="1"/>
    </xf>
    <xf numFmtId="0" fontId="44" fillId="0" borderId="25" xfId="0" applyFont="1" applyFill="1" applyBorder="1" applyAlignment="1">
      <alignment horizontal="center" vertical="center" wrapText="1" shrinkToFit="1"/>
    </xf>
    <xf numFmtId="0" fontId="22" fillId="0" borderId="48" xfId="0" applyFont="1" applyBorder="1" applyAlignment="1">
      <alignment horizontal="right" vertical="top"/>
    </xf>
    <xf numFmtId="0" fontId="25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22" fillId="0" borderId="16" xfId="0" applyFont="1" applyBorder="1" applyAlignment="1">
      <alignment horizontal="center" vertical="center" textRotation="180" shrinkToFit="1"/>
    </xf>
    <xf numFmtId="0" fontId="23" fillId="0" borderId="30" xfId="0" applyFont="1" applyFill="1" applyBorder="1" applyAlignment="1">
      <alignment horizontal="center" vertical="center" wrapText="1" shrinkToFit="1"/>
    </xf>
    <xf numFmtId="0" fontId="23" fillId="0" borderId="20" xfId="0" applyFont="1" applyFill="1" applyBorder="1" applyAlignment="1">
      <alignment horizontal="center" vertical="center" wrapText="1" shrinkToFit="1"/>
    </xf>
    <xf numFmtId="0" fontId="23" fillId="0" borderId="25" xfId="0" applyFont="1" applyFill="1" applyBorder="1" applyAlignment="1">
      <alignment horizontal="center" vertical="center" wrapText="1" shrinkToFit="1"/>
    </xf>
    <xf numFmtId="0" fontId="28" fillId="0" borderId="19" xfId="0" applyFont="1" applyBorder="1" applyAlignment="1">
      <alignment horizontal="center" vertical="center" textRotation="255" shrinkToFit="1"/>
    </xf>
    <xf numFmtId="0" fontId="20" fillId="0" borderId="19" xfId="0" applyFont="1" applyFill="1" applyBorder="1" applyAlignment="1">
      <alignment horizontal="center" vertical="center" textRotation="255" shrinkToFit="1"/>
    </xf>
    <xf numFmtId="0" fontId="28" fillId="0" borderId="19" xfId="0" applyFont="1" applyFill="1" applyBorder="1" applyAlignment="1">
      <alignment horizontal="center" vertical="center" textRotation="255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6600FF"/>
      <color rgb="FF009999"/>
      <color rgb="FF00CC00"/>
      <color rgb="FF008000"/>
      <color rgb="FFFF3399"/>
      <color rgb="FF66FF33"/>
      <color rgb="FF9999FF"/>
      <color rgb="FFFF9933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microsoft.com/office/2007/relationships/hdphoto" Target="../media/hdphoto3.wdp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jpeg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image" Target="../media/image7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7" Type="http://schemas.openxmlformats.org/officeDocument/2006/relationships/image" Target="../media/image5.png"/><Relationship Id="rId12" Type="http://schemas.microsoft.com/office/2007/relationships/hdphoto" Target="../media/hdphoto2.wdp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microsoft.com/office/2007/relationships/hdphoto" Target="../media/hdphoto3.wdp"/><Relationship Id="rId1" Type="http://schemas.openxmlformats.org/officeDocument/2006/relationships/image" Target="../media/image1.jpeg"/><Relationship Id="rId6" Type="http://schemas.microsoft.com/office/2007/relationships/hdphoto" Target="../media/hdphoto4.wdp"/><Relationship Id="rId11" Type="http://schemas.openxmlformats.org/officeDocument/2006/relationships/image" Target="../media/image6.png"/><Relationship Id="rId24" Type="http://schemas.openxmlformats.org/officeDocument/2006/relationships/image" Target="../media/image22.png"/><Relationship Id="rId5" Type="http://schemas.openxmlformats.org/officeDocument/2006/relationships/image" Target="../media/image9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8.png"/><Relationship Id="rId10" Type="http://schemas.openxmlformats.org/officeDocument/2006/relationships/image" Target="../media/image11.jpg"/><Relationship Id="rId19" Type="http://schemas.openxmlformats.org/officeDocument/2006/relationships/image" Target="../media/image17.png"/><Relationship Id="rId4" Type="http://schemas.openxmlformats.org/officeDocument/2006/relationships/image" Target="../media/image4.jpeg"/><Relationship Id="rId9" Type="http://schemas.openxmlformats.org/officeDocument/2006/relationships/image" Target="../media/image10.jpeg"/><Relationship Id="rId14" Type="http://schemas.openxmlformats.org/officeDocument/2006/relationships/image" Target="../media/image12.jpe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14968</xdr:colOff>
      <xdr:row>0</xdr:row>
      <xdr:rowOff>0</xdr:rowOff>
    </xdr:from>
    <xdr:to>
      <xdr:col>12</xdr:col>
      <xdr:colOff>13062</xdr:colOff>
      <xdr:row>0</xdr:row>
      <xdr:rowOff>346166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513048" y="0"/>
          <a:ext cx="729614" cy="346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219891</xdr:colOff>
      <xdr:row>0</xdr:row>
      <xdr:rowOff>76200</xdr:rowOff>
    </xdr:from>
    <xdr:to>
      <xdr:col>13</xdr:col>
      <xdr:colOff>370115</xdr:colOff>
      <xdr:row>0</xdr:row>
      <xdr:rowOff>346983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49491" y="76200"/>
          <a:ext cx="881744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517072</xdr:colOff>
      <xdr:row>0</xdr:row>
      <xdr:rowOff>0</xdr:rowOff>
    </xdr:from>
    <xdr:to>
      <xdr:col>15</xdr:col>
      <xdr:colOff>54428</xdr:colOff>
      <xdr:row>0</xdr:row>
      <xdr:rowOff>341548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478192" y="0"/>
          <a:ext cx="1000396" cy="341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276225</xdr:colOff>
      <xdr:row>0</xdr:row>
      <xdr:rowOff>0</xdr:rowOff>
    </xdr:from>
    <xdr:to>
      <xdr:col>16</xdr:col>
      <xdr:colOff>571500</xdr:colOff>
      <xdr:row>0</xdr:row>
      <xdr:rowOff>315686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0385" y="0"/>
          <a:ext cx="1026795" cy="31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95415" y="21772"/>
          <a:ext cx="2006237" cy="3562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5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397330</xdr:colOff>
      <xdr:row>0</xdr:row>
      <xdr:rowOff>0</xdr:rowOff>
    </xdr:from>
    <xdr:to>
      <xdr:col>10</xdr:col>
      <xdr:colOff>50348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237810" y="0"/>
          <a:ext cx="2579098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10886</xdr:rowOff>
    </xdr:from>
    <xdr:to>
      <xdr:col>5</xdr:col>
      <xdr:colOff>426719</xdr:colOff>
      <xdr:row>0</xdr:row>
      <xdr:rowOff>410937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29194" y="10886"/>
          <a:ext cx="2906485" cy="36957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771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(P)" panose="020F0500000000000000" pitchFamily="34" charset="-120"/>
              <a:ea typeface="華康中圓體(P)" panose="020F0500000000000000" pitchFamily="34" charset="-120"/>
            </a:rPr>
            <a:t>承富</a:t>
          </a:r>
        </a:p>
      </xdr:txBody>
    </xdr:sp>
    <xdr:clientData/>
  </xdr:twoCellAnchor>
  <xdr:twoCellAnchor>
    <xdr:from>
      <xdr:col>1</xdr:col>
      <xdr:colOff>208641</xdr:colOff>
      <xdr:row>1</xdr:row>
      <xdr:rowOff>117928</xdr:rowOff>
    </xdr:from>
    <xdr:to>
      <xdr:col>6</xdr:col>
      <xdr:colOff>335643</xdr:colOff>
      <xdr:row>3</xdr:row>
      <xdr:rowOff>235857</xdr:rowOff>
    </xdr:to>
    <xdr:sp macro="" textlink="">
      <xdr:nvSpPr>
        <xdr:cNvPr id="10" name="WordArt 17"/>
        <xdr:cNvSpPr>
          <a:spLocks noChangeArrowheads="1" noChangeShapeType="1" noTextEdit="1"/>
        </xdr:cNvSpPr>
      </xdr:nvSpPr>
      <xdr:spPr bwMode="auto">
        <a:xfrm>
          <a:off x="391521" y="498928"/>
          <a:ext cx="3784602" cy="521789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2777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CC66FF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午餐</a:t>
          </a:r>
          <a:r>
            <a:rPr lang="zh-TW" altLang="en-US" sz="3600" kern="10" spc="0">
              <a:ln>
                <a:noFill/>
              </a:ln>
              <a:solidFill>
                <a:srgbClr val="00B0F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也</a:t>
          </a:r>
          <a:r>
            <a:rPr lang="zh-TW" altLang="en-US" sz="3600" kern="10" spc="0">
              <a:ln>
                <a:noFill/>
              </a:ln>
              <a:solidFill>
                <a:srgbClr val="00CC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有</a:t>
          </a:r>
          <a:r>
            <a:rPr lang="zh-TW" altLang="en-US" sz="3600" kern="10" spc="0">
              <a:ln>
                <a:noFill/>
              </a:ln>
              <a:solidFill>
                <a:schemeClr val="accent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媽</a:t>
          </a:r>
          <a:r>
            <a:rPr lang="zh-TW" altLang="en-US" sz="3600" kern="10" spc="0">
              <a:ln>
                <a:noFill/>
              </a:ln>
              <a:solidFill>
                <a:schemeClr val="accent6">
                  <a:lumMod val="75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媽</a:t>
          </a:r>
          <a:r>
            <a:rPr lang="zh-TW" altLang="en-US" sz="3600" kern="10" spc="0">
              <a:ln>
                <a:noFill/>
              </a:ln>
              <a:solidFill>
                <a:schemeClr val="tx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的</a:t>
          </a:r>
          <a:r>
            <a:rPr lang="zh-TW" altLang="en-US" sz="3600" kern="10" spc="0">
              <a:ln>
                <a:noFill/>
              </a:ln>
              <a:solidFill>
                <a:srgbClr val="FF3399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味道</a:t>
          </a:r>
        </a:p>
      </xdr:txBody>
    </xdr:sp>
    <xdr:clientData/>
  </xdr:twoCellAnchor>
  <xdr:twoCellAnchor editAs="oneCell">
    <xdr:from>
      <xdr:col>4</xdr:col>
      <xdr:colOff>45354</xdr:colOff>
      <xdr:row>4</xdr:row>
      <xdr:rowOff>31748</xdr:rowOff>
    </xdr:from>
    <xdr:to>
      <xdr:col>6</xdr:col>
      <xdr:colOff>380999</xdr:colOff>
      <xdr:row>9</xdr:row>
      <xdr:rowOff>69397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22794" y="1144268"/>
          <a:ext cx="1798685" cy="1363529"/>
        </a:xfrm>
        <a:prstGeom prst="rect">
          <a:avLst/>
        </a:prstGeom>
      </xdr:spPr>
    </xdr:pic>
    <xdr:clientData/>
  </xdr:twoCellAnchor>
  <xdr:twoCellAnchor editAs="oneCell">
    <xdr:from>
      <xdr:col>1</xdr:col>
      <xdr:colOff>9071</xdr:colOff>
      <xdr:row>4</xdr:row>
      <xdr:rowOff>43543</xdr:rowOff>
    </xdr:from>
    <xdr:to>
      <xdr:col>3</xdr:col>
      <xdr:colOff>235857</xdr:colOff>
      <xdr:row>9</xdr:row>
      <xdr:rowOff>82549</xdr:rowOff>
    </xdr:to>
    <xdr:pic>
      <xdr:nvPicPr>
        <xdr:cNvPr id="14" name="圖片 1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278" b="100000" l="14766" r="100000">
                      <a14:foregroundMark x1="82266" y1="10278" x2="82266" y2="10278"/>
                      <a14:foregroundMark x1="95547" y1="80972" x2="95547" y2="80972"/>
                      <a14:backgroundMark x1="16484" y1="31389" x2="16484" y2="31389"/>
                      <a14:backgroundMark x1="19219" y1="25833" x2="19219" y2="25833"/>
                      <a14:backgroundMark x1="22344" y1="23333" x2="22344" y2="23333"/>
                      <a14:backgroundMark x1="24844" y1="20000" x2="24844" y2="20000"/>
                      <a14:backgroundMark x1="27266" y1="16944" x2="27266" y2="16944"/>
                      <a14:backgroundMark x1="30391" y1="15694" x2="30391" y2="15694"/>
                      <a14:backgroundMark x1="34219" y1="13472" x2="34219" y2="13472"/>
                      <a14:backgroundMark x1="36641" y1="11944" x2="36641" y2="11944"/>
                      <a14:backgroundMark x1="40078" y1="9583" x2="40078" y2="9583"/>
                      <a14:backgroundMark x1="44297" y1="8611" x2="44297" y2="8611"/>
                      <a14:backgroundMark x1="48906" y1="6806" x2="48906" y2="6806"/>
                      <a14:backgroundMark x1="51406" y1="6667" x2="51406" y2="6667"/>
                      <a14:backgroundMark x1="53984" y1="4583" x2="53984" y2="4583"/>
                      <a14:backgroundMark x1="53125" y1="2083" x2="53125" y2="2083"/>
                      <a14:backgroundMark x1="66328" y1="1250" x2="66328" y2="1250"/>
                      <a14:backgroundMark x1="68594" y1="3056" x2="68594" y2="3056"/>
                      <a14:backgroundMark x1="70156" y1="4028" x2="70156" y2="4028"/>
                      <a14:backgroundMark x1="15313" y1="84861" x2="15313" y2="84861"/>
                      <a14:backgroundMark x1="16797" y1="87222" x2="16797" y2="87222"/>
                      <a14:backgroundMark x1="18203" y1="89444" x2="18203" y2="89444"/>
                      <a14:backgroundMark x1="19609" y1="90417" x2="19609" y2="90417"/>
                      <a14:backgroundMark x1="21328" y1="93056" x2="21328" y2="93056"/>
                      <a14:backgroundMark x1="23906" y1="94583" x2="23906" y2="94583"/>
                      <a14:backgroundMark x1="25547" y1="96250" x2="25547" y2="96250"/>
                      <a14:backgroundMark x1="27031" y1="98333" x2="27031" y2="98333"/>
                      <a14:backgroundMark x1="88672" y1="98611" x2="88672" y2="98611"/>
                      <a14:backgroundMark x1="91328" y1="97083" x2="91328" y2="97083"/>
                      <a14:backgroundMark x1="93047" y1="95556" x2="93047" y2="95556"/>
                      <a14:backgroundMark x1="95469" y1="93056" x2="95469" y2="93056"/>
                      <a14:backgroundMark x1="97500" y1="90694" x2="97500" y2="90694"/>
                      <a14:backgroundMark x1="99141" y1="90000" x2="99141" y2="90000"/>
                      <a14:backgroundMark x1="90234" y1="98056" x2="90234" y2="98056"/>
                      <a14:backgroundMark x1="73594" y1="5139" x2="73594" y2="51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19"/>
        <a:stretch/>
      </xdr:blipFill>
      <xdr:spPr>
        <a:xfrm>
          <a:off x="191951" y="1156063"/>
          <a:ext cx="1689826" cy="1364886"/>
        </a:xfrm>
        <a:prstGeom prst="rect">
          <a:avLst/>
        </a:prstGeom>
      </xdr:spPr>
    </xdr:pic>
    <xdr:clientData/>
  </xdr:twoCellAnchor>
  <xdr:twoCellAnchor>
    <xdr:from>
      <xdr:col>17</xdr:col>
      <xdr:colOff>707571</xdr:colOff>
      <xdr:row>10</xdr:row>
      <xdr:rowOff>134259</xdr:rowOff>
    </xdr:from>
    <xdr:to>
      <xdr:col>19</xdr:col>
      <xdr:colOff>700314</xdr:colOff>
      <xdr:row>12</xdr:row>
      <xdr:rowOff>21772</xdr:rowOff>
    </xdr:to>
    <xdr:sp macro="" textlink="">
      <xdr:nvSpPr>
        <xdr:cNvPr id="15" name="圓角矩形 14"/>
        <xdr:cNvSpPr/>
      </xdr:nvSpPr>
      <xdr:spPr>
        <a:xfrm>
          <a:off x="12594771" y="2732679"/>
          <a:ext cx="1455783" cy="291373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rgbClr val="FF3399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6600FF"/>
              </a:solidFill>
              <a:latin typeface="+mj-ea"/>
              <a:ea typeface="+mj-ea"/>
            </a:rPr>
            <a:t>香炒麵</a:t>
          </a:r>
        </a:p>
      </xdr:txBody>
    </xdr:sp>
    <xdr:clientData/>
  </xdr:twoCellAnchor>
  <xdr:twoCellAnchor editAs="oneCell">
    <xdr:from>
      <xdr:col>8</xdr:col>
      <xdr:colOff>111475</xdr:colOff>
      <xdr:row>1</xdr:row>
      <xdr:rowOff>139445</xdr:rowOff>
    </xdr:from>
    <xdr:to>
      <xdr:col>10</xdr:col>
      <xdr:colOff>28304</xdr:colOff>
      <xdr:row>3</xdr:row>
      <xdr:rowOff>201652</xdr:rowOff>
    </xdr:to>
    <xdr:pic>
      <xdr:nvPicPr>
        <xdr:cNvPr id="16" name="圖片 1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0" t="24884" r="5201" b="27610"/>
        <a:stretch/>
      </xdr:blipFill>
      <xdr:spPr>
        <a:xfrm rot="532282">
          <a:off x="5414995" y="520445"/>
          <a:ext cx="1379869" cy="466067"/>
        </a:xfrm>
        <a:prstGeom prst="rect">
          <a:avLst/>
        </a:prstGeom>
      </xdr:spPr>
    </xdr:pic>
    <xdr:clientData/>
  </xdr:twoCellAnchor>
  <xdr:twoCellAnchor editAs="oneCell">
    <xdr:from>
      <xdr:col>6</xdr:col>
      <xdr:colOff>117930</xdr:colOff>
      <xdr:row>1</xdr:row>
      <xdr:rowOff>148922</xdr:rowOff>
    </xdr:from>
    <xdr:to>
      <xdr:col>9</xdr:col>
      <xdr:colOff>63500</xdr:colOff>
      <xdr:row>9</xdr:row>
      <xdr:rowOff>106671</xdr:rowOff>
    </xdr:to>
    <xdr:pic>
      <xdr:nvPicPr>
        <xdr:cNvPr id="31" name="圖片 3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167" b="43155" l="49194" r="7244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5105" t="7138" r="27419" b="56916"/>
        <a:stretch/>
      </xdr:blipFill>
      <xdr:spPr>
        <a:xfrm>
          <a:off x="3958410" y="529922"/>
          <a:ext cx="2140130" cy="2015149"/>
        </a:xfrm>
        <a:prstGeom prst="rect">
          <a:avLst/>
        </a:prstGeom>
      </xdr:spPr>
    </xdr:pic>
    <xdr:clientData/>
  </xdr:twoCellAnchor>
  <xdr:twoCellAnchor>
    <xdr:from>
      <xdr:col>17</xdr:col>
      <xdr:colOff>598714</xdr:colOff>
      <xdr:row>20</xdr:row>
      <xdr:rowOff>32657</xdr:rowOff>
    </xdr:from>
    <xdr:to>
      <xdr:col>20</xdr:col>
      <xdr:colOff>174172</xdr:colOff>
      <xdr:row>21</xdr:row>
      <xdr:rowOff>43543</xdr:rowOff>
    </xdr:to>
    <xdr:sp macro="" textlink="">
      <xdr:nvSpPr>
        <xdr:cNvPr id="32" name="圓角矩形 31"/>
        <xdr:cNvSpPr/>
      </xdr:nvSpPr>
      <xdr:spPr>
        <a:xfrm>
          <a:off x="12485914" y="4924697"/>
          <a:ext cx="1770018" cy="262346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rgbClr val="FF3399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chemeClr val="accent6">
                  <a:lumMod val="75000"/>
                </a:schemeClr>
              </a:solidFill>
              <a:latin typeface="+mj-ea"/>
              <a:ea typeface="+mj-ea"/>
            </a:rPr>
            <a:t>蛋</a:t>
          </a:r>
          <a:r>
            <a:rPr lang="zh-TW" altLang="en-US" sz="1800" b="1">
              <a:solidFill>
                <a:schemeClr val="dk1"/>
              </a:solidFill>
              <a:latin typeface="+mj-ea"/>
              <a:ea typeface="+mj-ea"/>
            </a:rPr>
            <a:t>炒</a:t>
          </a:r>
          <a:r>
            <a:rPr lang="zh-TW" altLang="en-US" sz="1800" b="1">
              <a:solidFill>
                <a:schemeClr val="accent4">
                  <a:lumMod val="75000"/>
                </a:schemeClr>
              </a:solidFill>
              <a:latin typeface="+mj-ea"/>
              <a:ea typeface="+mj-ea"/>
            </a:rPr>
            <a:t>飯</a:t>
          </a:r>
        </a:p>
      </xdr:txBody>
    </xdr:sp>
    <xdr:clientData/>
  </xdr:twoCellAnchor>
  <xdr:twoCellAnchor>
    <xdr:from>
      <xdr:col>18</xdr:col>
      <xdr:colOff>21772</xdr:colOff>
      <xdr:row>38</xdr:row>
      <xdr:rowOff>10885</xdr:rowOff>
    </xdr:from>
    <xdr:to>
      <xdr:col>20</xdr:col>
      <xdr:colOff>14516</xdr:colOff>
      <xdr:row>39</xdr:row>
      <xdr:rowOff>50797</xdr:rowOff>
    </xdr:to>
    <xdr:sp macro="" textlink="">
      <xdr:nvSpPr>
        <xdr:cNvPr id="34" name="圓角矩形 33"/>
        <xdr:cNvSpPr/>
      </xdr:nvSpPr>
      <xdr:spPr>
        <a:xfrm>
          <a:off x="12640492" y="9185365"/>
          <a:ext cx="1455784" cy="291372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chemeClr val="accent2">
                  <a:lumMod val="50000"/>
                </a:schemeClr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6600FF"/>
              </a:solidFill>
              <a:latin typeface="+mj-ea"/>
              <a:ea typeface="+mj-ea"/>
            </a:rPr>
            <a:t>蒸煮麵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14968</xdr:colOff>
      <xdr:row>0</xdr:row>
      <xdr:rowOff>0</xdr:rowOff>
    </xdr:from>
    <xdr:to>
      <xdr:col>12</xdr:col>
      <xdr:colOff>13062</xdr:colOff>
      <xdr:row>0</xdr:row>
      <xdr:rowOff>346166</xdr:rowOff>
    </xdr:to>
    <xdr:pic>
      <xdr:nvPicPr>
        <xdr:cNvPr id="2" name="Picture 15" descr="20130828174912904_0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23" t="10095" r="64268" b="86816"/>
        <a:stretch>
          <a:fillRect/>
        </a:stretch>
      </xdr:blipFill>
      <xdr:spPr bwMode="auto">
        <a:xfrm>
          <a:off x="7493454" y="0"/>
          <a:ext cx="727437" cy="346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219891</xdr:colOff>
      <xdr:row>0</xdr:row>
      <xdr:rowOff>76200</xdr:rowOff>
    </xdr:from>
    <xdr:to>
      <xdr:col>13</xdr:col>
      <xdr:colOff>370115</xdr:colOff>
      <xdr:row>0</xdr:row>
      <xdr:rowOff>346983</xdr:rowOff>
    </xdr:to>
    <xdr:pic>
      <xdr:nvPicPr>
        <xdr:cNvPr id="3" name="Picture 3" descr="20130916155351187_0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67" t="31967" r="28563" b="62251"/>
        <a:stretch>
          <a:fillRect/>
        </a:stretch>
      </xdr:blipFill>
      <xdr:spPr bwMode="auto">
        <a:xfrm>
          <a:off x="8427720" y="76200"/>
          <a:ext cx="879566" cy="270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517072</xdr:colOff>
      <xdr:row>0</xdr:row>
      <xdr:rowOff>0</xdr:rowOff>
    </xdr:from>
    <xdr:to>
      <xdr:col>15</xdr:col>
      <xdr:colOff>54428</xdr:colOff>
      <xdr:row>0</xdr:row>
      <xdr:rowOff>341548</xdr:rowOff>
    </xdr:to>
    <xdr:pic>
      <xdr:nvPicPr>
        <xdr:cNvPr id="4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17162" r="6895" b="14191"/>
        <a:stretch>
          <a:fillRect/>
        </a:stretch>
      </xdr:blipFill>
      <xdr:spPr bwMode="auto">
        <a:xfrm>
          <a:off x="9454243" y="0"/>
          <a:ext cx="996042" cy="341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276225</xdr:colOff>
      <xdr:row>0</xdr:row>
      <xdr:rowOff>0</xdr:rowOff>
    </xdr:from>
    <xdr:to>
      <xdr:col>16</xdr:col>
      <xdr:colOff>571500</xdr:colOff>
      <xdr:row>0</xdr:row>
      <xdr:rowOff>315686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082" y="0"/>
          <a:ext cx="1024618" cy="31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393247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8637815" y="21772"/>
          <a:ext cx="1320437" cy="37147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5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397330</xdr:colOff>
      <xdr:row>0</xdr:row>
      <xdr:rowOff>0</xdr:rowOff>
    </xdr:from>
    <xdr:to>
      <xdr:col>10</xdr:col>
      <xdr:colOff>50348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4298044" y="0"/>
          <a:ext cx="2628447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446314</xdr:colOff>
      <xdr:row>0</xdr:row>
      <xdr:rowOff>10886</xdr:rowOff>
    </xdr:from>
    <xdr:to>
      <xdr:col>5</xdr:col>
      <xdr:colOff>426719</xdr:colOff>
      <xdr:row>0</xdr:row>
      <xdr:rowOff>410937</xdr:rowOff>
    </xdr:to>
    <xdr:sp macro="" textlink="">
      <xdr:nvSpPr>
        <xdr:cNvPr id="8" name="WordArt 17"/>
        <xdr:cNvSpPr>
          <a:spLocks noChangeArrowheads="1" noChangeShapeType="1" noTextEdit="1"/>
        </xdr:cNvSpPr>
      </xdr:nvSpPr>
      <xdr:spPr bwMode="auto">
        <a:xfrm>
          <a:off x="631371" y="10886"/>
          <a:ext cx="2897777" cy="400051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49771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FF66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(P)" panose="020F0500000000000000" pitchFamily="34" charset="-120"/>
              <a:ea typeface="華康中圓體(P)" panose="020F0500000000000000" pitchFamily="34" charset="-120"/>
            </a:rPr>
            <a:t>承富</a:t>
          </a:r>
        </a:p>
      </xdr:txBody>
    </xdr:sp>
    <xdr:clientData/>
  </xdr:twoCellAnchor>
  <xdr:twoCellAnchor editAs="oneCell">
    <xdr:from>
      <xdr:col>15</xdr:col>
      <xdr:colOff>553033</xdr:colOff>
      <xdr:row>31</xdr:row>
      <xdr:rowOff>47560</xdr:rowOff>
    </xdr:from>
    <xdr:to>
      <xdr:col>17</xdr:col>
      <xdr:colOff>639447</xdr:colOff>
      <xdr:row>35</xdr:row>
      <xdr:rowOff>1915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601" b="10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512462">
          <a:off x="11148462" y="7622203"/>
          <a:ext cx="1574128" cy="1048369"/>
        </a:xfrm>
        <a:prstGeom prst="rect">
          <a:avLst/>
        </a:prstGeom>
      </xdr:spPr>
    </xdr:pic>
    <xdr:clientData/>
  </xdr:twoCellAnchor>
  <xdr:twoCellAnchor>
    <xdr:from>
      <xdr:col>1</xdr:col>
      <xdr:colOff>208641</xdr:colOff>
      <xdr:row>1</xdr:row>
      <xdr:rowOff>117928</xdr:rowOff>
    </xdr:from>
    <xdr:to>
      <xdr:col>6</xdr:col>
      <xdr:colOff>335643</xdr:colOff>
      <xdr:row>3</xdr:row>
      <xdr:rowOff>235857</xdr:rowOff>
    </xdr:to>
    <xdr:sp macro="" textlink="">
      <xdr:nvSpPr>
        <xdr:cNvPr id="13" name="WordArt 17"/>
        <xdr:cNvSpPr>
          <a:spLocks noChangeArrowheads="1" noChangeShapeType="1" noTextEdit="1"/>
        </xdr:cNvSpPr>
      </xdr:nvSpPr>
      <xdr:spPr bwMode="auto">
        <a:xfrm>
          <a:off x="390070" y="498928"/>
          <a:ext cx="3846287" cy="526143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2777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CC66FF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午餐</a:t>
          </a:r>
          <a:r>
            <a:rPr lang="zh-TW" altLang="en-US" sz="3600" kern="10" spc="0">
              <a:ln>
                <a:noFill/>
              </a:ln>
              <a:solidFill>
                <a:srgbClr val="00B0F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也</a:t>
          </a:r>
          <a:r>
            <a:rPr lang="zh-TW" altLang="en-US" sz="3600" kern="10" spc="0">
              <a:ln>
                <a:noFill/>
              </a:ln>
              <a:solidFill>
                <a:srgbClr val="00CC0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有</a:t>
          </a:r>
          <a:r>
            <a:rPr lang="zh-TW" altLang="en-US" sz="3600" kern="10" spc="0">
              <a:ln>
                <a:noFill/>
              </a:ln>
              <a:solidFill>
                <a:schemeClr val="accent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媽</a:t>
          </a:r>
          <a:r>
            <a:rPr lang="zh-TW" altLang="en-US" sz="3600" kern="10" spc="0">
              <a:ln>
                <a:noFill/>
              </a:ln>
              <a:solidFill>
                <a:schemeClr val="accent6">
                  <a:lumMod val="75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媽</a:t>
          </a:r>
          <a:r>
            <a:rPr lang="zh-TW" altLang="en-US" sz="3600" kern="10" spc="0">
              <a:ln>
                <a:noFill/>
              </a:ln>
              <a:solidFill>
                <a:schemeClr val="tx2">
                  <a:lumMod val="60000"/>
                  <a:lumOff val="40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的</a:t>
          </a:r>
          <a:r>
            <a:rPr lang="zh-TW" altLang="en-US" sz="3600" kern="10" spc="0">
              <a:ln>
                <a:noFill/>
              </a:ln>
              <a:solidFill>
                <a:srgbClr val="FF3399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微軟正黑體" panose="020B0604030504040204" pitchFamily="34" charset="-120"/>
              <a:ea typeface="微軟正黑體" panose="020B0604030504040204" pitchFamily="34" charset="-120"/>
            </a:rPr>
            <a:t>味道</a:t>
          </a:r>
        </a:p>
      </xdr:txBody>
    </xdr:sp>
    <xdr:clientData/>
  </xdr:twoCellAnchor>
  <xdr:twoCellAnchor editAs="oneCell">
    <xdr:from>
      <xdr:col>4</xdr:col>
      <xdr:colOff>45354</xdr:colOff>
      <xdr:row>4</xdr:row>
      <xdr:rowOff>31748</xdr:rowOff>
    </xdr:from>
    <xdr:to>
      <xdr:col>6</xdr:col>
      <xdr:colOff>380999</xdr:colOff>
      <xdr:row>9</xdr:row>
      <xdr:rowOff>69397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458354" y="1147534"/>
          <a:ext cx="1823359" cy="1367520"/>
        </a:xfrm>
        <a:prstGeom prst="rect">
          <a:avLst/>
        </a:prstGeom>
      </xdr:spPr>
    </xdr:pic>
    <xdr:clientData/>
  </xdr:twoCellAnchor>
  <xdr:twoCellAnchor editAs="oneCell">
    <xdr:from>
      <xdr:col>16</xdr:col>
      <xdr:colOff>48986</xdr:colOff>
      <xdr:row>19</xdr:row>
      <xdr:rowOff>145142</xdr:rowOff>
    </xdr:from>
    <xdr:to>
      <xdr:col>17</xdr:col>
      <xdr:colOff>206828</xdr:colOff>
      <xdr:row>23</xdr:row>
      <xdr:rowOff>36283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4186" y="4891313"/>
          <a:ext cx="887185" cy="925284"/>
        </a:xfrm>
        <a:prstGeom prst="rect">
          <a:avLst/>
        </a:prstGeom>
        <a:ln w="12700">
          <a:solidFill>
            <a:srgbClr val="0070C0"/>
          </a:solidFill>
        </a:ln>
      </xdr:spPr>
    </xdr:pic>
    <xdr:clientData/>
  </xdr:twoCellAnchor>
  <xdr:twoCellAnchor editAs="oneCell">
    <xdr:from>
      <xdr:col>3</xdr:col>
      <xdr:colOff>645103</xdr:colOff>
      <xdr:row>38</xdr:row>
      <xdr:rowOff>18142</xdr:rowOff>
    </xdr:from>
    <xdr:to>
      <xdr:col>5</xdr:col>
      <xdr:colOff>21733</xdr:colOff>
      <xdr:row>40</xdr:row>
      <xdr:rowOff>290286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246" y="9171213"/>
          <a:ext cx="864344" cy="852716"/>
        </a:xfrm>
        <a:prstGeom prst="rect">
          <a:avLst/>
        </a:prstGeom>
        <a:ln w="12700">
          <a:solidFill>
            <a:srgbClr val="7030A0"/>
          </a:solidFill>
        </a:ln>
      </xdr:spPr>
    </xdr:pic>
    <xdr:clientData/>
  </xdr:twoCellAnchor>
  <xdr:twoCellAnchor editAs="oneCell">
    <xdr:from>
      <xdr:col>1</xdr:col>
      <xdr:colOff>9071</xdr:colOff>
      <xdr:row>4</xdr:row>
      <xdr:rowOff>43543</xdr:rowOff>
    </xdr:from>
    <xdr:to>
      <xdr:col>3</xdr:col>
      <xdr:colOff>235857</xdr:colOff>
      <xdr:row>9</xdr:row>
      <xdr:rowOff>82549</xdr:rowOff>
    </xdr:to>
    <xdr:pic>
      <xdr:nvPicPr>
        <xdr:cNvPr id="23" name="圖片 2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78" b="100000" l="14766" r="100000">
                      <a14:foregroundMark x1="82266" y1="10278" x2="82266" y2="10278"/>
                      <a14:foregroundMark x1="95547" y1="80972" x2="95547" y2="80972"/>
                      <a14:backgroundMark x1="16484" y1="31389" x2="16484" y2="31389"/>
                      <a14:backgroundMark x1="19219" y1="25833" x2="19219" y2="25833"/>
                      <a14:backgroundMark x1="22344" y1="23333" x2="22344" y2="23333"/>
                      <a14:backgroundMark x1="24844" y1="20000" x2="24844" y2="20000"/>
                      <a14:backgroundMark x1="27266" y1="16944" x2="27266" y2="16944"/>
                      <a14:backgroundMark x1="30391" y1="15694" x2="30391" y2="15694"/>
                      <a14:backgroundMark x1="34219" y1="13472" x2="34219" y2="13472"/>
                      <a14:backgroundMark x1="36641" y1="11944" x2="36641" y2="11944"/>
                      <a14:backgroundMark x1="40078" y1="9583" x2="40078" y2="9583"/>
                      <a14:backgroundMark x1="44297" y1="8611" x2="44297" y2="8611"/>
                      <a14:backgroundMark x1="48906" y1="6806" x2="48906" y2="6806"/>
                      <a14:backgroundMark x1="51406" y1="6667" x2="51406" y2="6667"/>
                      <a14:backgroundMark x1="53984" y1="4583" x2="53984" y2="4583"/>
                      <a14:backgroundMark x1="53125" y1="2083" x2="53125" y2="2083"/>
                      <a14:backgroundMark x1="66328" y1="1250" x2="66328" y2="1250"/>
                      <a14:backgroundMark x1="68594" y1="3056" x2="68594" y2="3056"/>
                      <a14:backgroundMark x1="70156" y1="4028" x2="70156" y2="4028"/>
                      <a14:backgroundMark x1="15313" y1="84861" x2="15313" y2="84861"/>
                      <a14:backgroundMark x1="16797" y1="87222" x2="16797" y2="87222"/>
                      <a14:backgroundMark x1="18203" y1="89444" x2="18203" y2="89444"/>
                      <a14:backgroundMark x1="19609" y1="90417" x2="19609" y2="90417"/>
                      <a14:backgroundMark x1="21328" y1="93056" x2="21328" y2="93056"/>
                      <a14:backgroundMark x1="23906" y1="94583" x2="23906" y2="94583"/>
                      <a14:backgroundMark x1="25547" y1="96250" x2="25547" y2="96250"/>
                      <a14:backgroundMark x1="27031" y1="98333" x2="27031" y2="98333"/>
                      <a14:backgroundMark x1="88672" y1="98611" x2="88672" y2="98611"/>
                      <a14:backgroundMark x1="91328" y1="97083" x2="91328" y2="97083"/>
                      <a14:backgroundMark x1="93047" y1="95556" x2="93047" y2="95556"/>
                      <a14:backgroundMark x1="95469" y1="93056" x2="95469" y2="93056"/>
                      <a14:backgroundMark x1="97500" y1="90694" x2="97500" y2="90694"/>
                      <a14:backgroundMark x1="99141" y1="90000" x2="99141" y2="90000"/>
                      <a14:backgroundMark x1="90234" y1="98056" x2="90234" y2="98056"/>
                      <a14:backgroundMark x1="73594" y1="5139" x2="73594" y2="513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919"/>
        <a:stretch/>
      </xdr:blipFill>
      <xdr:spPr>
        <a:xfrm>
          <a:off x="194128" y="1153886"/>
          <a:ext cx="1685472" cy="1367063"/>
        </a:xfrm>
        <a:prstGeom prst="rect">
          <a:avLst/>
        </a:prstGeom>
      </xdr:spPr>
    </xdr:pic>
    <xdr:clientData/>
  </xdr:twoCellAnchor>
  <xdr:twoCellAnchor>
    <xdr:from>
      <xdr:col>17</xdr:col>
      <xdr:colOff>707571</xdr:colOff>
      <xdr:row>10</xdr:row>
      <xdr:rowOff>134259</xdr:rowOff>
    </xdr:from>
    <xdr:to>
      <xdr:col>19</xdr:col>
      <xdr:colOff>700314</xdr:colOff>
      <xdr:row>12</xdr:row>
      <xdr:rowOff>21772</xdr:rowOff>
    </xdr:to>
    <xdr:sp macro="" textlink="">
      <xdr:nvSpPr>
        <xdr:cNvPr id="17" name="圓角矩形 16"/>
        <xdr:cNvSpPr/>
      </xdr:nvSpPr>
      <xdr:spPr>
        <a:xfrm>
          <a:off x="12562114" y="2648859"/>
          <a:ext cx="1451429" cy="290284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rgbClr val="FF3399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6600FF"/>
              </a:solidFill>
              <a:latin typeface="+mj-ea"/>
              <a:ea typeface="+mj-ea"/>
            </a:rPr>
            <a:t>香炒麵</a:t>
          </a:r>
        </a:p>
      </xdr:txBody>
    </xdr:sp>
    <xdr:clientData/>
  </xdr:twoCellAnchor>
  <xdr:twoCellAnchor editAs="oneCell">
    <xdr:from>
      <xdr:col>8</xdr:col>
      <xdr:colOff>111475</xdr:colOff>
      <xdr:row>1</xdr:row>
      <xdr:rowOff>139445</xdr:rowOff>
    </xdr:from>
    <xdr:to>
      <xdr:col>10</xdr:col>
      <xdr:colOff>28304</xdr:colOff>
      <xdr:row>3</xdr:row>
      <xdr:rowOff>201652</xdr:rowOff>
    </xdr:to>
    <xdr:pic>
      <xdr:nvPicPr>
        <xdr:cNvPr id="24" name="圖片 2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0" t="24884" r="5201" b="27610"/>
        <a:stretch/>
      </xdr:blipFill>
      <xdr:spPr>
        <a:xfrm rot="532282">
          <a:off x="5499904" y="520445"/>
          <a:ext cx="1404543" cy="47042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672071</xdr:colOff>
      <xdr:row>40</xdr:row>
      <xdr:rowOff>18142</xdr:rowOff>
    </xdr:from>
    <xdr:to>
      <xdr:col>14</xdr:col>
      <xdr:colOff>36286</xdr:colOff>
      <xdr:row>43</xdr:row>
      <xdr:rowOff>235402</xdr:rowOff>
    </xdr:to>
    <xdr:pic>
      <xdr:nvPicPr>
        <xdr:cNvPr id="25" name="圖片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071" y="9751785"/>
          <a:ext cx="1595786" cy="1060903"/>
        </a:xfrm>
        <a:prstGeom prst="rect">
          <a:avLst/>
        </a:prstGeom>
        <a:ln w="12700">
          <a:solidFill>
            <a:schemeClr val="accent2">
              <a:lumMod val="75000"/>
            </a:schemeClr>
          </a:solidFill>
        </a:ln>
      </xdr:spPr>
    </xdr:pic>
    <xdr:clientData/>
  </xdr:twoCellAnchor>
  <xdr:twoCellAnchor editAs="oneCell">
    <xdr:from>
      <xdr:col>11</xdr:col>
      <xdr:colOff>634998</xdr:colOff>
      <xdr:row>19</xdr:row>
      <xdr:rowOff>72570</xdr:rowOff>
    </xdr:from>
    <xdr:to>
      <xdr:col>12</xdr:col>
      <xdr:colOff>671284</xdr:colOff>
      <xdr:row>22</xdr:row>
      <xdr:rowOff>117927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998" y="4753427"/>
          <a:ext cx="780143" cy="780143"/>
        </a:xfrm>
        <a:prstGeom prst="rect">
          <a:avLst/>
        </a:prstGeom>
      </xdr:spPr>
    </xdr:pic>
    <xdr:clientData/>
  </xdr:twoCellAnchor>
  <xdr:twoCellAnchor editAs="oneCell">
    <xdr:from>
      <xdr:col>19</xdr:col>
      <xdr:colOff>716643</xdr:colOff>
      <xdr:row>10</xdr:row>
      <xdr:rowOff>81644</xdr:rowOff>
    </xdr:from>
    <xdr:to>
      <xdr:col>20</xdr:col>
      <xdr:colOff>667071</xdr:colOff>
      <xdr:row>13</xdr:row>
      <xdr:rowOff>41143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0" y="2603501"/>
          <a:ext cx="694285" cy="694285"/>
        </a:xfrm>
        <a:prstGeom prst="rect">
          <a:avLst/>
        </a:prstGeom>
      </xdr:spPr>
    </xdr:pic>
    <xdr:clientData/>
  </xdr:twoCellAnchor>
  <xdr:twoCellAnchor editAs="oneCell">
    <xdr:from>
      <xdr:col>15</xdr:col>
      <xdr:colOff>698498</xdr:colOff>
      <xdr:row>36</xdr:row>
      <xdr:rowOff>145142</xdr:rowOff>
    </xdr:from>
    <xdr:to>
      <xdr:col>17</xdr:col>
      <xdr:colOff>381000</xdr:colOff>
      <xdr:row>41</xdr:row>
      <xdr:rowOff>108858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27" y="8980713"/>
          <a:ext cx="1170216" cy="1170216"/>
        </a:xfrm>
        <a:prstGeom prst="rect">
          <a:avLst/>
        </a:prstGeom>
      </xdr:spPr>
    </xdr:pic>
    <xdr:clientData/>
  </xdr:twoCellAnchor>
  <xdr:twoCellAnchor editAs="oneCell">
    <xdr:from>
      <xdr:col>8</xdr:col>
      <xdr:colOff>145140</xdr:colOff>
      <xdr:row>28</xdr:row>
      <xdr:rowOff>29934</xdr:rowOff>
    </xdr:from>
    <xdr:to>
      <xdr:col>9</xdr:col>
      <xdr:colOff>488324</xdr:colOff>
      <xdr:row>32</xdr:row>
      <xdr:rowOff>81643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569" y="6869791"/>
          <a:ext cx="1087041" cy="1094923"/>
        </a:xfrm>
        <a:prstGeom prst="rect">
          <a:avLst/>
        </a:prstGeom>
      </xdr:spPr>
    </xdr:pic>
    <xdr:clientData/>
  </xdr:twoCellAnchor>
  <xdr:twoCellAnchor editAs="oneCell">
    <xdr:from>
      <xdr:col>3</xdr:col>
      <xdr:colOff>562429</xdr:colOff>
      <xdr:row>30</xdr:row>
      <xdr:rowOff>18144</xdr:rowOff>
    </xdr:from>
    <xdr:to>
      <xdr:col>5</xdr:col>
      <xdr:colOff>680357</xdr:colOff>
      <xdr:row>36</xdr:row>
      <xdr:rowOff>36286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2" y="7266215"/>
          <a:ext cx="1605642" cy="1605642"/>
        </a:xfrm>
        <a:prstGeom prst="rect">
          <a:avLst/>
        </a:prstGeom>
      </xdr:spPr>
    </xdr:pic>
    <xdr:clientData/>
  </xdr:twoCellAnchor>
  <xdr:twoCellAnchor editAs="oneCell">
    <xdr:from>
      <xdr:col>8</xdr:col>
      <xdr:colOff>9072</xdr:colOff>
      <xdr:row>18</xdr:row>
      <xdr:rowOff>72571</xdr:rowOff>
    </xdr:from>
    <xdr:to>
      <xdr:col>9</xdr:col>
      <xdr:colOff>571500</xdr:colOff>
      <xdr:row>23</xdr:row>
      <xdr:rowOff>172357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7501" y="4590142"/>
          <a:ext cx="1306285" cy="1306285"/>
        </a:xfrm>
        <a:prstGeom prst="rect">
          <a:avLst/>
        </a:prstGeom>
      </xdr:spPr>
    </xdr:pic>
    <xdr:clientData/>
  </xdr:twoCellAnchor>
  <xdr:twoCellAnchor editAs="oneCell">
    <xdr:from>
      <xdr:col>11</xdr:col>
      <xdr:colOff>553358</xdr:colOff>
      <xdr:row>29</xdr:row>
      <xdr:rowOff>9072</xdr:rowOff>
    </xdr:from>
    <xdr:to>
      <xdr:col>13</xdr:col>
      <xdr:colOff>381643</xdr:colOff>
      <xdr:row>33</xdr:row>
      <xdr:rowOff>127642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358" y="7003143"/>
          <a:ext cx="1315999" cy="1315999"/>
        </a:xfrm>
        <a:prstGeom prst="rect">
          <a:avLst/>
        </a:prstGeom>
      </xdr:spPr>
    </xdr:pic>
    <xdr:clientData/>
  </xdr:twoCellAnchor>
  <xdr:twoCellAnchor editAs="oneCell">
    <xdr:from>
      <xdr:col>19</xdr:col>
      <xdr:colOff>707571</xdr:colOff>
      <xdr:row>37</xdr:row>
      <xdr:rowOff>81643</xdr:rowOff>
    </xdr:from>
    <xdr:to>
      <xdr:col>20</xdr:col>
      <xdr:colOff>689427</xdr:colOff>
      <xdr:row>40</xdr:row>
      <xdr:rowOff>72570</xdr:rowOff>
    </xdr:to>
    <xdr:pic>
      <xdr:nvPicPr>
        <xdr:cNvPr id="35" name="圖片 3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8428" y="9080500"/>
          <a:ext cx="725713" cy="725713"/>
        </a:xfrm>
        <a:prstGeom prst="rect">
          <a:avLst/>
        </a:prstGeom>
      </xdr:spPr>
    </xdr:pic>
    <xdr:clientData/>
  </xdr:twoCellAnchor>
  <xdr:twoCellAnchor editAs="oneCell">
    <xdr:from>
      <xdr:col>8</xdr:col>
      <xdr:colOff>371929</xdr:colOff>
      <xdr:row>39</xdr:row>
      <xdr:rowOff>299357</xdr:rowOff>
    </xdr:from>
    <xdr:to>
      <xdr:col>10</xdr:col>
      <xdr:colOff>113714</xdr:colOff>
      <xdr:row>44</xdr:row>
      <xdr:rowOff>104640</xdr:rowOff>
    </xdr:to>
    <xdr:pic>
      <xdr:nvPicPr>
        <xdr:cNvPr id="36" name="圖片 3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358" y="9706428"/>
          <a:ext cx="1229499" cy="1229499"/>
        </a:xfrm>
        <a:prstGeom prst="rect">
          <a:avLst/>
        </a:prstGeom>
      </xdr:spPr>
    </xdr:pic>
    <xdr:clientData/>
  </xdr:twoCellAnchor>
  <xdr:twoCellAnchor editAs="oneCell">
    <xdr:from>
      <xdr:col>3</xdr:col>
      <xdr:colOff>580570</xdr:colOff>
      <xdr:row>9</xdr:row>
      <xdr:rowOff>152743</xdr:rowOff>
    </xdr:from>
    <xdr:to>
      <xdr:col>5</xdr:col>
      <xdr:colOff>479084</xdr:colOff>
      <xdr:row>14</xdr:row>
      <xdr:rowOff>145143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713" y="2511314"/>
          <a:ext cx="1386228" cy="1198900"/>
        </a:xfrm>
        <a:prstGeom prst="rect">
          <a:avLst/>
        </a:prstGeom>
      </xdr:spPr>
    </xdr:pic>
    <xdr:clientData/>
  </xdr:twoCellAnchor>
  <xdr:twoCellAnchor editAs="oneCell">
    <xdr:from>
      <xdr:col>16</xdr:col>
      <xdr:colOff>18142</xdr:colOff>
      <xdr:row>11</xdr:row>
      <xdr:rowOff>235857</xdr:rowOff>
    </xdr:from>
    <xdr:to>
      <xdr:col>18</xdr:col>
      <xdr:colOff>32071</xdr:colOff>
      <xdr:row>17</xdr:row>
      <xdr:rowOff>59285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7428" y="2911928"/>
          <a:ext cx="1501643" cy="1501643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3</xdr:row>
      <xdr:rowOff>163928</xdr:rowOff>
    </xdr:from>
    <xdr:to>
      <xdr:col>14</xdr:col>
      <xdr:colOff>54429</xdr:colOff>
      <xdr:row>7</xdr:row>
      <xdr:rowOff>209285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1829" y="947699"/>
          <a:ext cx="1259114" cy="1286329"/>
        </a:xfrm>
        <a:prstGeom prst="rect">
          <a:avLst/>
        </a:prstGeom>
      </xdr:spPr>
    </xdr:pic>
    <xdr:clientData/>
  </xdr:twoCellAnchor>
  <xdr:twoCellAnchor editAs="oneCell">
    <xdr:from>
      <xdr:col>12</xdr:col>
      <xdr:colOff>146928</xdr:colOff>
      <xdr:row>12</xdr:row>
      <xdr:rowOff>181431</xdr:rowOff>
    </xdr:from>
    <xdr:to>
      <xdr:col>14</xdr:col>
      <xdr:colOff>173190</xdr:colOff>
      <xdr:row>17</xdr:row>
      <xdr:rowOff>66601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0785" y="3111502"/>
          <a:ext cx="1513976" cy="1309385"/>
        </a:xfrm>
        <a:prstGeom prst="rect">
          <a:avLst/>
        </a:prstGeom>
      </xdr:spPr>
    </xdr:pic>
    <xdr:clientData/>
  </xdr:twoCellAnchor>
  <xdr:twoCellAnchor editAs="oneCell">
    <xdr:from>
      <xdr:col>6</xdr:col>
      <xdr:colOff>117930</xdr:colOff>
      <xdr:row>1</xdr:row>
      <xdr:rowOff>148922</xdr:rowOff>
    </xdr:from>
    <xdr:to>
      <xdr:col>9</xdr:col>
      <xdr:colOff>63500</xdr:colOff>
      <xdr:row>9</xdr:row>
      <xdr:rowOff>106671</xdr:rowOff>
    </xdr:to>
    <xdr:pic>
      <xdr:nvPicPr>
        <xdr:cNvPr id="12" name="圖片 11"/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4167" b="43155" l="49194" r="7244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5105" t="7138" r="27419" b="56916"/>
        <a:stretch/>
      </xdr:blipFill>
      <xdr:spPr>
        <a:xfrm>
          <a:off x="4018644" y="529922"/>
          <a:ext cx="2177142" cy="2022406"/>
        </a:xfrm>
        <a:prstGeom prst="rect">
          <a:avLst/>
        </a:prstGeom>
      </xdr:spPr>
    </xdr:pic>
    <xdr:clientData/>
  </xdr:twoCellAnchor>
  <xdr:twoCellAnchor>
    <xdr:from>
      <xdr:col>17</xdr:col>
      <xdr:colOff>598714</xdr:colOff>
      <xdr:row>20</xdr:row>
      <xdr:rowOff>32657</xdr:rowOff>
    </xdr:from>
    <xdr:to>
      <xdr:col>20</xdr:col>
      <xdr:colOff>174172</xdr:colOff>
      <xdr:row>21</xdr:row>
      <xdr:rowOff>43543</xdr:rowOff>
    </xdr:to>
    <xdr:sp macro="" textlink="">
      <xdr:nvSpPr>
        <xdr:cNvPr id="42" name="圓角矩形 41"/>
        <xdr:cNvSpPr/>
      </xdr:nvSpPr>
      <xdr:spPr>
        <a:xfrm>
          <a:off x="12453257" y="4844143"/>
          <a:ext cx="1763486" cy="261257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rgbClr val="FF3399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chemeClr val="accent6">
                  <a:lumMod val="75000"/>
                </a:schemeClr>
              </a:solidFill>
              <a:latin typeface="+mj-ea"/>
              <a:ea typeface="+mj-ea"/>
            </a:rPr>
            <a:t>蛋</a:t>
          </a:r>
          <a:r>
            <a:rPr lang="zh-TW" altLang="en-US" sz="1800" b="1">
              <a:solidFill>
                <a:schemeClr val="dk1"/>
              </a:solidFill>
              <a:latin typeface="+mj-ea"/>
              <a:ea typeface="+mj-ea"/>
            </a:rPr>
            <a:t>炒</a:t>
          </a:r>
          <a:r>
            <a:rPr lang="zh-TW" altLang="en-US" sz="1800" b="1">
              <a:solidFill>
                <a:schemeClr val="accent4">
                  <a:lumMod val="75000"/>
                </a:schemeClr>
              </a:solidFill>
              <a:latin typeface="+mj-ea"/>
              <a:ea typeface="+mj-ea"/>
            </a:rPr>
            <a:t>飯</a:t>
          </a:r>
        </a:p>
      </xdr:txBody>
    </xdr:sp>
    <xdr:clientData/>
  </xdr:twoCellAnchor>
  <xdr:twoCellAnchor editAs="oneCell">
    <xdr:from>
      <xdr:col>4</xdr:col>
      <xdr:colOff>371929</xdr:colOff>
      <xdr:row>20</xdr:row>
      <xdr:rowOff>230414</xdr:rowOff>
    </xdr:from>
    <xdr:to>
      <xdr:col>5</xdr:col>
      <xdr:colOff>493484</xdr:colOff>
      <xdr:row>23</xdr:row>
      <xdr:rowOff>223155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5015" y="5041900"/>
          <a:ext cx="850898" cy="874484"/>
        </a:xfrm>
        <a:prstGeom prst="rect">
          <a:avLst/>
        </a:prstGeom>
      </xdr:spPr>
    </xdr:pic>
    <xdr:clientData/>
  </xdr:twoCellAnchor>
  <xdr:twoCellAnchor>
    <xdr:from>
      <xdr:col>18</xdr:col>
      <xdr:colOff>21772</xdr:colOff>
      <xdr:row>38</xdr:row>
      <xdr:rowOff>10885</xdr:rowOff>
    </xdr:from>
    <xdr:to>
      <xdr:col>20</xdr:col>
      <xdr:colOff>14516</xdr:colOff>
      <xdr:row>39</xdr:row>
      <xdr:rowOff>50797</xdr:rowOff>
    </xdr:to>
    <xdr:sp macro="" textlink="">
      <xdr:nvSpPr>
        <xdr:cNvPr id="34" name="圓角矩形 33"/>
        <xdr:cNvSpPr/>
      </xdr:nvSpPr>
      <xdr:spPr>
        <a:xfrm>
          <a:off x="12605658" y="9111342"/>
          <a:ext cx="1451429" cy="290284"/>
        </a:xfrm>
        <a:prstGeom prst="roundRect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800" b="1">
              <a:solidFill>
                <a:schemeClr val="accent2">
                  <a:lumMod val="50000"/>
                </a:schemeClr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00B0F0"/>
              </a:solidFill>
              <a:latin typeface="+mj-ea"/>
              <a:ea typeface="+mj-ea"/>
            </a:rPr>
            <a:t>媽</a:t>
          </a:r>
          <a:r>
            <a:rPr lang="zh-TW" altLang="en-US" sz="1800" b="1">
              <a:solidFill>
                <a:srgbClr val="6600FF"/>
              </a:solidFill>
              <a:latin typeface="+mj-ea"/>
              <a:ea typeface="+mj-ea"/>
            </a:rPr>
            <a:t>蒸煮麵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6"/>
  <sheetViews>
    <sheetView tabSelected="1" zoomScale="70" zoomScaleNormal="70" workbookViewId="0">
      <selection activeCell="R7" sqref="R7:U7"/>
    </sheetView>
  </sheetViews>
  <sheetFormatPr defaultColWidth="9" defaultRowHeight="16.5"/>
  <cols>
    <col min="1" max="1" width="2.625" style="101" customWidth="1"/>
    <col min="2" max="21" width="10.625" style="103" customWidth="1"/>
    <col min="22" max="16384" width="9" style="101"/>
  </cols>
  <sheetData>
    <row r="1" spans="2:24" ht="30" customHeight="1" thickBot="1">
      <c r="B1" s="214"/>
      <c r="C1" s="214"/>
      <c r="D1" s="214"/>
      <c r="E1" s="214"/>
      <c r="F1" s="214"/>
      <c r="J1" s="215"/>
      <c r="K1" s="215"/>
      <c r="L1" s="215"/>
      <c r="M1" s="215"/>
      <c r="N1" s="215"/>
      <c r="O1" s="215"/>
      <c r="P1" s="215"/>
      <c r="Q1" s="158"/>
      <c r="R1" s="131"/>
      <c r="S1" s="131"/>
      <c r="T1" s="131"/>
      <c r="U1" s="118"/>
    </row>
    <row r="2" spans="2:24" s="105" customFormat="1" ht="12" customHeight="1">
      <c r="B2" s="216"/>
      <c r="C2" s="202"/>
      <c r="D2" s="202"/>
      <c r="E2" s="202"/>
      <c r="F2" s="202"/>
      <c r="G2" s="202"/>
      <c r="H2" s="202"/>
      <c r="I2" s="202"/>
      <c r="J2" s="217" t="s">
        <v>197</v>
      </c>
      <c r="K2" s="202"/>
      <c r="L2" s="202"/>
      <c r="M2" s="202"/>
      <c r="N2" s="217" t="s">
        <v>171</v>
      </c>
      <c r="O2" s="202"/>
      <c r="P2" s="202"/>
      <c r="Q2" s="218"/>
      <c r="R2" s="202" t="s">
        <v>172</v>
      </c>
      <c r="S2" s="202"/>
      <c r="T2" s="202"/>
      <c r="U2" s="203"/>
    </row>
    <row r="3" spans="2:24" s="159" customFormat="1" ht="19.899999999999999" customHeight="1">
      <c r="B3" s="204"/>
      <c r="C3" s="205"/>
      <c r="D3" s="205"/>
      <c r="E3" s="205"/>
      <c r="F3" s="206"/>
      <c r="G3" s="206"/>
      <c r="H3" s="206"/>
      <c r="I3" s="206"/>
      <c r="J3" s="207" t="s">
        <v>286</v>
      </c>
      <c r="K3" s="208"/>
      <c r="L3" s="208"/>
      <c r="M3" s="208"/>
      <c r="N3" s="209" t="s">
        <v>81</v>
      </c>
      <c r="O3" s="210"/>
      <c r="P3" s="210"/>
      <c r="Q3" s="211"/>
      <c r="R3" s="212" t="s">
        <v>287</v>
      </c>
      <c r="S3" s="212"/>
      <c r="T3" s="212"/>
      <c r="U3" s="213"/>
    </row>
    <row r="4" spans="2:24" s="135" customFormat="1" ht="25.9" customHeight="1">
      <c r="B4" s="229"/>
      <c r="C4" s="230"/>
      <c r="D4" s="230"/>
      <c r="E4" s="230"/>
      <c r="F4" s="231"/>
      <c r="G4" s="231"/>
      <c r="H4" s="231"/>
      <c r="I4" s="231"/>
      <c r="J4" s="232" t="s">
        <v>309</v>
      </c>
      <c r="K4" s="233"/>
      <c r="L4" s="233"/>
      <c r="M4" s="233"/>
      <c r="N4" s="234" t="s">
        <v>169</v>
      </c>
      <c r="O4" s="235"/>
      <c r="P4" s="235"/>
      <c r="Q4" s="236"/>
      <c r="R4" s="237" t="s">
        <v>394</v>
      </c>
      <c r="S4" s="237"/>
      <c r="T4" s="237"/>
      <c r="U4" s="238"/>
      <c r="V4" s="239"/>
      <c r="W4" s="239"/>
      <c r="X4" s="239"/>
    </row>
    <row r="5" spans="2:24" s="135" customFormat="1" ht="30.6" customHeight="1">
      <c r="B5" s="219"/>
      <c r="C5" s="220"/>
      <c r="D5" s="220"/>
      <c r="E5" s="220"/>
      <c r="F5" s="221"/>
      <c r="G5" s="221"/>
      <c r="H5" s="221"/>
      <c r="I5" s="221"/>
      <c r="J5" s="222" t="s">
        <v>393</v>
      </c>
      <c r="K5" s="223"/>
      <c r="L5" s="223"/>
      <c r="M5" s="223"/>
      <c r="N5" s="224" t="s">
        <v>308</v>
      </c>
      <c r="O5" s="225"/>
      <c r="P5" s="225"/>
      <c r="Q5" s="226"/>
      <c r="R5" s="227" t="s">
        <v>411</v>
      </c>
      <c r="S5" s="227"/>
      <c r="T5" s="227"/>
      <c r="U5" s="228"/>
      <c r="V5" s="221"/>
      <c r="W5" s="221"/>
      <c r="X5" s="221"/>
    </row>
    <row r="6" spans="2:24" s="135" customFormat="1" ht="23.45" customHeight="1">
      <c r="B6" s="248"/>
      <c r="C6" s="249"/>
      <c r="D6" s="249"/>
      <c r="E6" s="249"/>
      <c r="F6" s="249"/>
      <c r="G6" s="249"/>
      <c r="H6" s="249"/>
      <c r="I6" s="249"/>
      <c r="J6" s="250" t="s">
        <v>387</v>
      </c>
      <c r="K6" s="251"/>
      <c r="L6" s="251"/>
      <c r="M6" s="251"/>
      <c r="N6" s="252" t="s">
        <v>381</v>
      </c>
      <c r="O6" s="253"/>
      <c r="P6" s="253"/>
      <c r="Q6" s="254"/>
      <c r="R6" s="255" t="str">
        <f>'108.5月菜單'!$R$6:$U$6</f>
        <v>家常小菜(豆)</v>
      </c>
      <c r="S6" s="255"/>
      <c r="T6" s="255"/>
      <c r="U6" s="256"/>
      <c r="V6" s="257"/>
      <c r="W6" s="258"/>
      <c r="X6" s="258"/>
    </row>
    <row r="7" spans="2:24" s="119" customFormat="1" ht="18" customHeight="1">
      <c r="B7" s="240"/>
      <c r="C7" s="241"/>
      <c r="D7" s="241"/>
      <c r="E7" s="241"/>
      <c r="F7" s="242"/>
      <c r="G7" s="242"/>
      <c r="H7" s="242"/>
      <c r="I7" s="242"/>
      <c r="J7" s="243" t="s">
        <v>107</v>
      </c>
      <c r="K7" s="244"/>
      <c r="L7" s="244"/>
      <c r="M7" s="244"/>
      <c r="N7" s="243" t="s">
        <v>108</v>
      </c>
      <c r="O7" s="244"/>
      <c r="P7" s="244"/>
      <c r="Q7" s="245"/>
      <c r="R7" s="244" t="s">
        <v>107</v>
      </c>
      <c r="S7" s="244"/>
      <c r="T7" s="244"/>
      <c r="U7" s="246"/>
      <c r="V7" s="247"/>
      <c r="W7" s="247"/>
      <c r="X7" s="247"/>
    </row>
    <row r="8" spans="2:24" s="160" customFormat="1" ht="20.100000000000001" customHeight="1">
      <c r="B8" s="248"/>
      <c r="C8" s="259"/>
      <c r="D8" s="259"/>
      <c r="E8" s="259"/>
      <c r="F8" s="249"/>
      <c r="G8" s="249"/>
      <c r="H8" s="249"/>
      <c r="I8" s="249"/>
      <c r="J8" s="260" t="s">
        <v>109</v>
      </c>
      <c r="K8" s="261"/>
      <c r="L8" s="261"/>
      <c r="M8" s="261"/>
      <c r="N8" s="260" t="s">
        <v>207</v>
      </c>
      <c r="O8" s="261"/>
      <c r="P8" s="261"/>
      <c r="Q8" s="262"/>
      <c r="R8" s="261" t="s">
        <v>401</v>
      </c>
      <c r="S8" s="261"/>
      <c r="T8" s="261"/>
      <c r="U8" s="263"/>
    </row>
    <row r="9" spans="2:24" s="119" customFormat="1" ht="12.95" customHeight="1">
      <c r="B9" s="196"/>
      <c r="C9" s="162"/>
      <c r="D9" s="161"/>
      <c r="E9" s="163"/>
      <c r="F9" s="161"/>
      <c r="G9" s="162"/>
      <c r="H9" s="161"/>
      <c r="I9" s="199"/>
      <c r="J9" s="122" t="s">
        <v>110</v>
      </c>
      <c r="K9" s="121">
        <f>第一週明細!W28</f>
        <v>720.1</v>
      </c>
      <c r="L9" s="122" t="s">
        <v>9</v>
      </c>
      <c r="M9" s="129">
        <f>第一週明細!W24</f>
        <v>24.5</v>
      </c>
      <c r="N9" s="120" t="s">
        <v>110</v>
      </c>
      <c r="O9" s="121">
        <f>第一週明細!W36</f>
        <v>731.4</v>
      </c>
      <c r="P9" s="122" t="s">
        <v>9</v>
      </c>
      <c r="Q9" s="129">
        <f>第一週明細!W32</f>
        <v>21</v>
      </c>
      <c r="R9" s="120" t="s">
        <v>111</v>
      </c>
      <c r="S9" s="121">
        <f>第一週明細!W44</f>
        <v>730.1</v>
      </c>
      <c r="T9" s="122" t="s">
        <v>9</v>
      </c>
      <c r="U9" s="124">
        <f>第一週明細!W40</f>
        <v>24.5</v>
      </c>
    </row>
    <row r="10" spans="2:24" s="119" customFormat="1" ht="12.95" customHeight="1" thickBot="1">
      <c r="B10" s="164"/>
      <c r="C10" s="165"/>
      <c r="D10" s="166"/>
      <c r="E10" s="165"/>
      <c r="F10" s="166"/>
      <c r="G10" s="165"/>
      <c r="H10" s="166"/>
      <c r="I10" s="200"/>
      <c r="J10" s="127" t="s">
        <v>7</v>
      </c>
      <c r="K10" s="126">
        <f>第一週明細!W22</f>
        <v>98</v>
      </c>
      <c r="L10" s="127" t="s">
        <v>11</v>
      </c>
      <c r="M10" s="130">
        <f>第一週明細!W26</f>
        <v>26.9</v>
      </c>
      <c r="N10" s="125" t="s">
        <v>7</v>
      </c>
      <c r="O10" s="126">
        <f>第一週明細!W30</f>
        <v>109</v>
      </c>
      <c r="P10" s="127" t="s">
        <v>11</v>
      </c>
      <c r="Q10" s="130">
        <f>第一週明細!W34</f>
        <v>26.6</v>
      </c>
      <c r="R10" s="125" t="s">
        <v>7</v>
      </c>
      <c r="S10" s="126">
        <f>第一週明細!W38</f>
        <v>100.5</v>
      </c>
      <c r="T10" s="127" t="s">
        <v>11</v>
      </c>
      <c r="U10" s="128">
        <f>第一週明細!W42</f>
        <v>26.9</v>
      </c>
    </row>
    <row r="11" spans="2:24" s="105" customFormat="1" ht="12" customHeight="1">
      <c r="B11" s="264" t="s">
        <v>173</v>
      </c>
      <c r="C11" s="265"/>
      <c r="D11" s="265"/>
      <c r="E11" s="266"/>
      <c r="F11" s="265" t="s">
        <v>174</v>
      </c>
      <c r="G11" s="265"/>
      <c r="H11" s="265"/>
      <c r="I11" s="265"/>
      <c r="J11" s="267" t="s">
        <v>175</v>
      </c>
      <c r="K11" s="267"/>
      <c r="L11" s="267"/>
      <c r="M11" s="267"/>
      <c r="N11" s="265" t="s">
        <v>176</v>
      </c>
      <c r="O11" s="265"/>
      <c r="P11" s="265"/>
      <c r="Q11" s="266"/>
      <c r="R11" s="265" t="s">
        <v>177</v>
      </c>
      <c r="S11" s="265"/>
      <c r="T11" s="265"/>
      <c r="U11" s="268"/>
    </row>
    <row r="12" spans="2:24" s="159" customFormat="1" ht="19.899999999999999" customHeight="1">
      <c r="B12" s="248" t="s">
        <v>112</v>
      </c>
      <c r="C12" s="249"/>
      <c r="D12" s="249"/>
      <c r="E12" s="249"/>
      <c r="F12" s="269" t="s">
        <v>113</v>
      </c>
      <c r="G12" s="206"/>
      <c r="H12" s="206"/>
      <c r="I12" s="270"/>
      <c r="J12" s="207" t="s">
        <v>286</v>
      </c>
      <c r="K12" s="208"/>
      <c r="L12" s="208"/>
      <c r="M12" s="271"/>
      <c r="N12" s="269" t="s">
        <v>114</v>
      </c>
      <c r="O12" s="206"/>
      <c r="P12" s="206"/>
      <c r="Q12" s="206"/>
      <c r="R12" s="272" t="s">
        <v>402</v>
      </c>
      <c r="S12" s="272"/>
      <c r="T12" s="272"/>
      <c r="U12" s="273"/>
    </row>
    <row r="13" spans="2:24" s="135" customFormat="1" ht="25.9" customHeight="1">
      <c r="B13" s="274" t="s">
        <v>243</v>
      </c>
      <c r="C13" s="275"/>
      <c r="D13" s="275"/>
      <c r="E13" s="275"/>
      <c r="F13" s="234" t="s">
        <v>311</v>
      </c>
      <c r="G13" s="235"/>
      <c r="H13" s="235"/>
      <c r="I13" s="236"/>
      <c r="J13" s="276" t="s">
        <v>312</v>
      </c>
      <c r="K13" s="277"/>
      <c r="L13" s="277"/>
      <c r="M13" s="278"/>
      <c r="N13" s="279" t="s">
        <v>316</v>
      </c>
      <c r="O13" s="280"/>
      <c r="P13" s="280"/>
      <c r="Q13" s="280"/>
      <c r="R13" s="281" t="s">
        <v>319</v>
      </c>
      <c r="S13" s="282"/>
      <c r="T13" s="282"/>
      <c r="U13" s="283"/>
    </row>
    <row r="14" spans="2:24" s="135" customFormat="1" ht="24" customHeight="1">
      <c r="B14" s="284" t="s">
        <v>391</v>
      </c>
      <c r="C14" s="285"/>
      <c r="D14" s="285"/>
      <c r="E14" s="285"/>
      <c r="F14" s="286" t="str">
        <f>'108.5月菜單'!F14:I14</f>
        <v>醬燒魚丁(海)(豆)</v>
      </c>
      <c r="G14" s="287"/>
      <c r="H14" s="287"/>
      <c r="I14" s="288"/>
      <c r="J14" s="289" t="s">
        <v>315</v>
      </c>
      <c r="K14" s="290"/>
      <c r="L14" s="290"/>
      <c r="M14" s="291"/>
      <c r="N14" s="292" t="s">
        <v>317</v>
      </c>
      <c r="O14" s="293"/>
      <c r="P14" s="293"/>
      <c r="Q14" s="293"/>
      <c r="R14" s="294" t="s">
        <v>313</v>
      </c>
      <c r="S14" s="295"/>
      <c r="T14" s="295"/>
      <c r="U14" s="296"/>
    </row>
    <row r="15" spans="2:24" s="135" customFormat="1" ht="24" customHeight="1">
      <c r="B15" s="297" t="str">
        <f>'108.5月菜單'!B15:E15</f>
        <v>薑香絲瓜</v>
      </c>
      <c r="C15" s="298"/>
      <c r="D15" s="298"/>
      <c r="E15" s="298"/>
      <c r="F15" s="299" t="s">
        <v>310</v>
      </c>
      <c r="G15" s="300"/>
      <c r="H15" s="300"/>
      <c r="I15" s="301"/>
      <c r="J15" s="286" t="s">
        <v>314</v>
      </c>
      <c r="K15" s="287"/>
      <c r="L15" s="287"/>
      <c r="M15" s="288"/>
      <c r="N15" s="250" t="s">
        <v>318</v>
      </c>
      <c r="O15" s="251"/>
      <c r="P15" s="251"/>
      <c r="Q15" s="251"/>
      <c r="R15" s="302" t="s">
        <v>320</v>
      </c>
      <c r="S15" s="303"/>
      <c r="T15" s="303"/>
      <c r="U15" s="304"/>
    </row>
    <row r="16" spans="2:24" s="185" customFormat="1" ht="18" customHeight="1">
      <c r="B16" s="305" t="s">
        <v>107</v>
      </c>
      <c r="C16" s="244"/>
      <c r="D16" s="244"/>
      <c r="E16" s="244"/>
      <c r="F16" s="243" t="s">
        <v>108</v>
      </c>
      <c r="G16" s="244"/>
      <c r="H16" s="244"/>
      <c r="I16" s="245"/>
      <c r="J16" s="243" t="s">
        <v>116</v>
      </c>
      <c r="K16" s="244"/>
      <c r="L16" s="244"/>
      <c r="M16" s="245"/>
      <c r="N16" s="243" t="s">
        <v>123</v>
      </c>
      <c r="O16" s="244"/>
      <c r="P16" s="244"/>
      <c r="Q16" s="244"/>
      <c r="R16" s="243" t="s">
        <v>123</v>
      </c>
      <c r="S16" s="244"/>
      <c r="T16" s="244"/>
      <c r="U16" s="246"/>
    </row>
    <row r="17" spans="2:21" s="160" customFormat="1" ht="20.100000000000001" customHeight="1">
      <c r="B17" s="306" t="s">
        <v>193</v>
      </c>
      <c r="C17" s="261"/>
      <c r="D17" s="261"/>
      <c r="E17" s="262"/>
      <c r="F17" s="260" t="s">
        <v>218</v>
      </c>
      <c r="G17" s="261"/>
      <c r="H17" s="261"/>
      <c r="I17" s="262"/>
      <c r="J17" s="260" t="s">
        <v>326</v>
      </c>
      <c r="K17" s="261"/>
      <c r="L17" s="261"/>
      <c r="M17" s="262"/>
      <c r="N17" s="260" t="s">
        <v>200</v>
      </c>
      <c r="O17" s="261"/>
      <c r="P17" s="261"/>
      <c r="Q17" s="261"/>
      <c r="R17" s="260" t="s">
        <v>414</v>
      </c>
      <c r="S17" s="261"/>
      <c r="T17" s="261"/>
      <c r="U17" s="263"/>
    </row>
    <row r="18" spans="2:21" s="119" customFormat="1" ht="12.95" customHeight="1">
      <c r="B18" s="186" t="s">
        <v>117</v>
      </c>
      <c r="C18" s="132">
        <f>第二週明細!W12</f>
        <v>723.6</v>
      </c>
      <c r="D18" s="133" t="s">
        <v>9</v>
      </c>
      <c r="E18" s="134">
        <f>第二週明細!W8</f>
        <v>24</v>
      </c>
      <c r="F18" s="122" t="s">
        <v>45</v>
      </c>
      <c r="G18" s="121">
        <f>第二週明細!W20</f>
        <v>732.1</v>
      </c>
      <c r="H18" s="122" t="s">
        <v>9</v>
      </c>
      <c r="I18" s="129">
        <f>第二週明細!W16</f>
        <v>24.5</v>
      </c>
      <c r="J18" s="120" t="s">
        <v>45</v>
      </c>
      <c r="K18" s="121">
        <f>第二週明細!W28</f>
        <v>713.8</v>
      </c>
      <c r="L18" s="122" t="s">
        <v>9</v>
      </c>
      <c r="M18" s="129">
        <f>第二週明細!W24</f>
        <v>23</v>
      </c>
      <c r="N18" s="120" t="s">
        <v>45</v>
      </c>
      <c r="O18" s="121">
        <f>第二週明細!W36</f>
        <v>730.6</v>
      </c>
      <c r="P18" s="122" t="s">
        <v>9</v>
      </c>
      <c r="Q18" s="129">
        <f>第二週明細!W32</f>
        <v>21</v>
      </c>
      <c r="R18" s="120" t="s">
        <v>45</v>
      </c>
      <c r="S18" s="121">
        <f>第二週明細!W44</f>
        <v>711.3</v>
      </c>
      <c r="T18" s="122" t="s">
        <v>9</v>
      </c>
      <c r="U18" s="124">
        <f>第二週明細!W40</f>
        <v>22.5</v>
      </c>
    </row>
    <row r="19" spans="2:21" s="119" customFormat="1" ht="12.95" customHeight="1" thickBot="1">
      <c r="B19" s="125" t="s">
        <v>7</v>
      </c>
      <c r="C19" s="126">
        <f>第二週明細!W6</f>
        <v>99</v>
      </c>
      <c r="D19" s="127" t="s">
        <v>11</v>
      </c>
      <c r="E19" s="126">
        <f>第二週明細!W10</f>
        <v>27.9</v>
      </c>
      <c r="F19" s="127" t="s">
        <v>7</v>
      </c>
      <c r="G19" s="126">
        <f>第二週明細!W14</f>
        <v>100.5</v>
      </c>
      <c r="H19" s="127" t="s">
        <v>11</v>
      </c>
      <c r="I19" s="130">
        <f>第二週明細!W18</f>
        <v>27.4</v>
      </c>
      <c r="J19" s="125" t="s">
        <v>7</v>
      </c>
      <c r="K19" s="126">
        <f>第二週明細!W22</f>
        <v>99.5</v>
      </c>
      <c r="L19" s="127" t="s">
        <v>11</v>
      </c>
      <c r="M19" s="130">
        <f>第二週明細!W26</f>
        <v>27.2</v>
      </c>
      <c r="N19" s="125" t="s">
        <v>7</v>
      </c>
      <c r="O19" s="126">
        <f>第二週明細!W30</f>
        <v>108</v>
      </c>
      <c r="P19" s="127" t="s">
        <v>11</v>
      </c>
      <c r="Q19" s="130">
        <f>第二週明細!W34</f>
        <v>27.4</v>
      </c>
      <c r="R19" s="125" t="s">
        <v>7</v>
      </c>
      <c r="S19" s="126">
        <f>第二週明細!W38</f>
        <v>101</v>
      </c>
      <c r="T19" s="127" t="s">
        <v>11</v>
      </c>
      <c r="U19" s="128">
        <f>第二週明細!W42</f>
        <v>26.2</v>
      </c>
    </row>
    <row r="20" spans="2:21" s="105" customFormat="1" ht="12" customHeight="1">
      <c r="B20" s="264" t="s">
        <v>178</v>
      </c>
      <c r="C20" s="265"/>
      <c r="D20" s="265"/>
      <c r="E20" s="266"/>
      <c r="F20" s="265" t="s">
        <v>179</v>
      </c>
      <c r="G20" s="265"/>
      <c r="H20" s="265"/>
      <c r="I20" s="265"/>
      <c r="J20" s="307" t="s">
        <v>180</v>
      </c>
      <c r="K20" s="308"/>
      <c r="L20" s="308"/>
      <c r="M20" s="309"/>
      <c r="N20" s="308" t="s">
        <v>181</v>
      </c>
      <c r="O20" s="308"/>
      <c r="P20" s="308"/>
      <c r="Q20" s="309"/>
      <c r="R20" s="308" t="s">
        <v>182</v>
      </c>
      <c r="S20" s="308"/>
      <c r="T20" s="308"/>
      <c r="U20" s="310"/>
    </row>
    <row r="21" spans="2:21" s="159" customFormat="1" ht="19.899999999999999" customHeight="1">
      <c r="B21" s="311" t="s">
        <v>112</v>
      </c>
      <c r="C21" s="312"/>
      <c r="D21" s="312"/>
      <c r="E21" s="207"/>
      <c r="F21" s="209" t="s">
        <v>118</v>
      </c>
      <c r="G21" s="210"/>
      <c r="H21" s="210"/>
      <c r="I21" s="211"/>
      <c r="J21" s="207" t="s">
        <v>286</v>
      </c>
      <c r="K21" s="208"/>
      <c r="L21" s="208"/>
      <c r="M21" s="271"/>
      <c r="N21" s="269" t="s">
        <v>114</v>
      </c>
      <c r="O21" s="206"/>
      <c r="P21" s="206"/>
      <c r="Q21" s="206"/>
      <c r="R21" s="313" t="s">
        <v>400</v>
      </c>
      <c r="S21" s="314"/>
      <c r="T21" s="314"/>
      <c r="U21" s="315"/>
    </row>
    <row r="22" spans="2:21" s="135" customFormat="1" ht="25.9" customHeight="1">
      <c r="B22" s="316" t="s">
        <v>204</v>
      </c>
      <c r="C22" s="317"/>
      <c r="D22" s="317"/>
      <c r="E22" s="317"/>
      <c r="F22" s="318" t="s">
        <v>289</v>
      </c>
      <c r="G22" s="319"/>
      <c r="H22" s="319"/>
      <c r="I22" s="320"/>
      <c r="J22" s="321" t="s">
        <v>324</v>
      </c>
      <c r="K22" s="322"/>
      <c r="L22" s="322"/>
      <c r="M22" s="322"/>
      <c r="N22" s="323" t="s">
        <v>198</v>
      </c>
      <c r="O22" s="324"/>
      <c r="P22" s="324"/>
      <c r="Q22" s="324"/>
      <c r="R22" s="232" t="s">
        <v>408</v>
      </c>
      <c r="S22" s="325"/>
      <c r="T22" s="325"/>
      <c r="U22" s="326"/>
    </row>
    <row r="23" spans="2:21" s="135" customFormat="1" ht="24" customHeight="1">
      <c r="B23" s="327" t="str">
        <f>'108.5月菜單'!B23:E23</f>
        <v>醬燒炙嫩雞排</v>
      </c>
      <c r="C23" s="328"/>
      <c r="D23" s="328"/>
      <c r="E23" s="329"/>
      <c r="F23" s="330" t="s">
        <v>199</v>
      </c>
      <c r="G23" s="331"/>
      <c r="H23" s="331"/>
      <c r="I23" s="332"/>
      <c r="J23" s="333" t="s">
        <v>323</v>
      </c>
      <c r="K23" s="334"/>
      <c r="L23" s="334"/>
      <c r="M23" s="334"/>
      <c r="N23" s="335" t="s">
        <v>327</v>
      </c>
      <c r="O23" s="336"/>
      <c r="P23" s="336"/>
      <c r="Q23" s="336"/>
      <c r="R23" s="337" t="s">
        <v>418</v>
      </c>
      <c r="S23" s="338"/>
      <c r="T23" s="338"/>
      <c r="U23" s="339"/>
    </row>
    <row r="24" spans="2:21" s="135" customFormat="1" ht="24" customHeight="1">
      <c r="B24" s="340" t="s">
        <v>205</v>
      </c>
      <c r="C24" s="341"/>
      <c r="D24" s="341"/>
      <c r="E24" s="342"/>
      <c r="F24" s="343" t="s">
        <v>196</v>
      </c>
      <c r="G24" s="344"/>
      <c r="H24" s="344"/>
      <c r="I24" s="345"/>
      <c r="J24" s="346" t="s">
        <v>322</v>
      </c>
      <c r="K24" s="347"/>
      <c r="L24" s="347"/>
      <c r="M24" s="347"/>
      <c r="N24" s="348" t="s">
        <v>328</v>
      </c>
      <c r="O24" s="349"/>
      <c r="P24" s="349"/>
      <c r="Q24" s="349"/>
      <c r="R24" s="343" t="s">
        <v>329</v>
      </c>
      <c r="S24" s="344"/>
      <c r="T24" s="344"/>
      <c r="U24" s="350"/>
    </row>
    <row r="25" spans="2:21" s="185" customFormat="1" ht="18" customHeight="1">
      <c r="B25" s="351" t="s">
        <v>116</v>
      </c>
      <c r="C25" s="352"/>
      <c r="D25" s="352"/>
      <c r="E25" s="243"/>
      <c r="F25" s="352" t="s">
        <v>115</v>
      </c>
      <c r="G25" s="352"/>
      <c r="H25" s="352"/>
      <c r="I25" s="352"/>
      <c r="J25" s="352" t="s">
        <v>116</v>
      </c>
      <c r="K25" s="352"/>
      <c r="L25" s="352"/>
      <c r="M25" s="243"/>
      <c r="N25" s="243" t="s">
        <v>115</v>
      </c>
      <c r="O25" s="244"/>
      <c r="P25" s="244"/>
      <c r="Q25" s="244"/>
      <c r="R25" s="243" t="s">
        <v>116</v>
      </c>
      <c r="S25" s="244"/>
      <c r="T25" s="244"/>
      <c r="U25" s="246"/>
    </row>
    <row r="26" spans="2:21" s="160" customFormat="1" ht="20.100000000000001" customHeight="1">
      <c r="B26" s="353" t="s">
        <v>216</v>
      </c>
      <c r="C26" s="354"/>
      <c r="D26" s="354"/>
      <c r="E26" s="260"/>
      <c r="F26" s="354" t="s">
        <v>201</v>
      </c>
      <c r="G26" s="354"/>
      <c r="H26" s="354"/>
      <c r="I26" s="354"/>
      <c r="J26" s="354" t="s">
        <v>325</v>
      </c>
      <c r="K26" s="354"/>
      <c r="L26" s="354"/>
      <c r="M26" s="260"/>
      <c r="N26" s="260" t="s">
        <v>202</v>
      </c>
      <c r="O26" s="261"/>
      <c r="P26" s="261"/>
      <c r="Q26" s="261"/>
      <c r="R26" s="260" t="s">
        <v>109</v>
      </c>
      <c r="S26" s="261"/>
      <c r="T26" s="261"/>
      <c r="U26" s="263"/>
    </row>
    <row r="27" spans="2:21" s="119" customFormat="1" ht="12.95" customHeight="1">
      <c r="B27" s="186" t="s">
        <v>45</v>
      </c>
      <c r="C27" s="132">
        <f>第三週明細!W12</f>
        <v>735.6</v>
      </c>
      <c r="D27" s="133" t="s">
        <v>9</v>
      </c>
      <c r="E27" s="134">
        <f>第三週明細!W8</f>
        <v>22</v>
      </c>
      <c r="F27" s="122" t="s">
        <v>45</v>
      </c>
      <c r="G27" s="121">
        <f>第三週明細!W20</f>
        <v>759.3</v>
      </c>
      <c r="H27" s="122" t="s">
        <v>9</v>
      </c>
      <c r="I27" s="129">
        <f>第三週明細!W16</f>
        <v>24.5</v>
      </c>
      <c r="J27" s="120" t="s">
        <v>45</v>
      </c>
      <c r="K27" s="121">
        <f>第三週明細!W28</f>
        <v>725.4</v>
      </c>
      <c r="L27" s="122" t="s">
        <v>9</v>
      </c>
      <c r="M27" s="129">
        <f>第三週明細!W24</f>
        <v>25</v>
      </c>
      <c r="N27" s="120" t="s">
        <v>45</v>
      </c>
      <c r="O27" s="121">
        <f>第三週明細!W36</f>
        <v>732.6</v>
      </c>
      <c r="P27" s="122" t="s">
        <v>9</v>
      </c>
      <c r="Q27" s="129">
        <f>第三週明細!W32</f>
        <v>25</v>
      </c>
      <c r="R27" s="120" t="s">
        <v>45</v>
      </c>
      <c r="S27" s="121">
        <f>第三週明細!W44</f>
        <v>725.1</v>
      </c>
      <c r="T27" s="122" t="s">
        <v>9</v>
      </c>
      <c r="U27" s="124">
        <f>第三週明細!W40</f>
        <v>23.5</v>
      </c>
    </row>
    <row r="28" spans="2:21" s="119" customFormat="1" ht="12.95" customHeight="1" thickBot="1">
      <c r="B28" s="125" t="s">
        <v>7</v>
      </c>
      <c r="C28" s="126">
        <f>第三週明細!W6</f>
        <v>106.5</v>
      </c>
      <c r="D28" s="127" t="s">
        <v>11</v>
      </c>
      <c r="E28" s="126">
        <f>第三週明細!W10</f>
        <v>27.9</v>
      </c>
      <c r="F28" s="127" t="s">
        <v>7</v>
      </c>
      <c r="G28" s="126">
        <f>第三週明細!W14</f>
        <v>108</v>
      </c>
      <c r="H28" s="127" t="s">
        <v>11</v>
      </c>
      <c r="I28" s="130">
        <f>第三週明細!W18</f>
        <v>26.7</v>
      </c>
      <c r="J28" s="125" t="s">
        <v>7</v>
      </c>
      <c r="K28" s="126">
        <f>第三週明細!W22</f>
        <v>98</v>
      </c>
      <c r="L28" s="127" t="s">
        <v>11</v>
      </c>
      <c r="M28" s="130">
        <f>第三週明細!W26</f>
        <v>27.1</v>
      </c>
      <c r="N28" s="125" t="s">
        <v>7</v>
      </c>
      <c r="O28" s="126">
        <f>第三週明細!W30</f>
        <v>99.5</v>
      </c>
      <c r="P28" s="127" t="s">
        <v>11</v>
      </c>
      <c r="Q28" s="130">
        <f>第三週明細!W34</f>
        <v>27.4</v>
      </c>
      <c r="R28" s="125" t="s">
        <v>7</v>
      </c>
      <c r="S28" s="126">
        <f>第三週明細!W38</f>
        <v>101</v>
      </c>
      <c r="T28" s="127" t="s">
        <v>11</v>
      </c>
      <c r="U28" s="128">
        <f>第三週明細!W42</f>
        <v>27.4</v>
      </c>
    </row>
    <row r="29" spans="2:21" s="105" customFormat="1" ht="12" customHeight="1">
      <c r="B29" s="355" t="s">
        <v>183</v>
      </c>
      <c r="C29" s="308"/>
      <c r="D29" s="308"/>
      <c r="E29" s="309"/>
      <c r="F29" s="308" t="s">
        <v>184</v>
      </c>
      <c r="G29" s="308"/>
      <c r="H29" s="308"/>
      <c r="I29" s="308"/>
      <c r="J29" s="308" t="s">
        <v>185</v>
      </c>
      <c r="K29" s="308"/>
      <c r="L29" s="308"/>
      <c r="M29" s="308"/>
      <c r="N29" s="266" t="s">
        <v>186</v>
      </c>
      <c r="O29" s="356"/>
      <c r="P29" s="356"/>
      <c r="Q29" s="356"/>
      <c r="R29" s="266" t="s">
        <v>187</v>
      </c>
      <c r="S29" s="356"/>
      <c r="T29" s="356"/>
      <c r="U29" s="357"/>
    </row>
    <row r="30" spans="2:21" s="159" customFormat="1" ht="19.899999999999999" customHeight="1">
      <c r="B30" s="248" t="s">
        <v>119</v>
      </c>
      <c r="C30" s="249"/>
      <c r="D30" s="249"/>
      <c r="E30" s="249"/>
      <c r="F30" s="269" t="s">
        <v>120</v>
      </c>
      <c r="G30" s="206"/>
      <c r="H30" s="206"/>
      <c r="I30" s="270"/>
      <c r="J30" s="207" t="s">
        <v>286</v>
      </c>
      <c r="K30" s="208"/>
      <c r="L30" s="208"/>
      <c r="M30" s="271"/>
      <c r="N30" s="269" t="s">
        <v>121</v>
      </c>
      <c r="O30" s="206"/>
      <c r="P30" s="206"/>
      <c r="Q30" s="206"/>
      <c r="R30" s="313" t="s">
        <v>290</v>
      </c>
      <c r="S30" s="314"/>
      <c r="T30" s="314"/>
      <c r="U30" s="315"/>
    </row>
    <row r="31" spans="2:21" s="135" customFormat="1" ht="25.9" customHeight="1">
      <c r="B31" s="358" t="s">
        <v>330</v>
      </c>
      <c r="C31" s="359"/>
      <c r="D31" s="359"/>
      <c r="E31" s="359"/>
      <c r="F31" s="360" t="s">
        <v>331</v>
      </c>
      <c r="G31" s="361"/>
      <c r="H31" s="361"/>
      <c r="I31" s="362"/>
      <c r="J31" s="363" t="s">
        <v>332</v>
      </c>
      <c r="K31" s="364"/>
      <c r="L31" s="364"/>
      <c r="M31" s="365"/>
      <c r="N31" s="366" t="s">
        <v>334</v>
      </c>
      <c r="O31" s="367"/>
      <c r="P31" s="367"/>
      <c r="Q31" s="367"/>
      <c r="R31" s="368" t="s">
        <v>380</v>
      </c>
      <c r="S31" s="369"/>
      <c r="T31" s="369"/>
      <c r="U31" s="370"/>
    </row>
    <row r="32" spans="2:21" s="135" customFormat="1" ht="24" customHeight="1">
      <c r="B32" s="371" t="s">
        <v>345</v>
      </c>
      <c r="C32" s="372"/>
      <c r="D32" s="372"/>
      <c r="E32" s="372"/>
      <c r="F32" s="373" t="s">
        <v>219</v>
      </c>
      <c r="G32" s="374"/>
      <c r="H32" s="374"/>
      <c r="I32" s="375"/>
      <c r="J32" s="376" t="s">
        <v>419</v>
      </c>
      <c r="K32" s="377"/>
      <c r="L32" s="377"/>
      <c r="M32" s="378"/>
      <c r="N32" s="379" t="s">
        <v>346</v>
      </c>
      <c r="O32" s="317"/>
      <c r="P32" s="317"/>
      <c r="Q32" s="317"/>
      <c r="R32" s="380" t="s">
        <v>335</v>
      </c>
      <c r="S32" s="381"/>
      <c r="T32" s="381"/>
      <c r="U32" s="382"/>
    </row>
    <row r="33" spans="2:21" s="135" customFormat="1" ht="24" customHeight="1">
      <c r="B33" s="383" t="str">
        <f>'108.5月菜單'!B33:E33</f>
        <v>薑香冬瓜</v>
      </c>
      <c r="C33" s="384"/>
      <c r="D33" s="384"/>
      <c r="E33" s="384"/>
      <c r="F33" s="385" t="s">
        <v>122</v>
      </c>
      <c r="G33" s="386"/>
      <c r="H33" s="386"/>
      <c r="I33" s="387"/>
      <c r="J33" s="388" t="s">
        <v>412</v>
      </c>
      <c r="K33" s="388"/>
      <c r="L33" s="388"/>
      <c r="M33" s="388"/>
      <c r="N33" s="380" t="s">
        <v>203</v>
      </c>
      <c r="O33" s="381"/>
      <c r="P33" s="381"/>
      <c r="Q33" s="381"/>
      <c r="R33" s="389" t="s">
        <v>347</v>
      </c>
      <c r="S33" s="390"/>
      <c r="T33" s="390"/>
      <c r="U33" s="391"/>
    </row>
    <row r="34" spans="2:21" s="185" customFormat="1" ht="18" customHeight="1">
      <c r="B34" s="305" t="s">
        <v>124</v>
      </c>
      <c r="C34" s="244"/>
      <c r="D34" s="244"/>
      <c r="E34" s="244"/>
      <c r="F34" s="243" t="s">
        <v>123</v>
      </c>
      <c r="G34" s="244"/>
      <c r="H34" s="244"/>
      <c r="I34" s="245"/>
      <c r="J34" s="352" t="s">
        <v>124</v>
      </c>
      <c r="K34" s="352"/>
      <c r="L34" s="352"/>
      <c r="M34" s="352"/>
      <c r="N34" s="243" t="s">
        <v>123</v>
      </c>
      <c r="O34" s="244"/>
      <c r="P34" s="244"/>
      <c r="Q34" s="244"/>
      <c r="R34" s="243" t="s">
        <v>124</v>
      </c>
      <c r="S34" s="244"/>
      <c r="T34" s="244"/>
      <c r="U34" s="246"/>
    </row>
    <row r="35" spans="2:21" s="160" customFormat="1" ht="20.100000000000001" customHeight="1">
      <c r="B35" s="248" t="s">
        <v>102</v>
      </c>
      <c r="C35" s="249"/>
      <c r="D35" s="249"/>
      <c r="E35" s="249"/>
      <c r="F35" s="392" t="s">
        <v>417</v>
      </c>
      <c r="G35" s="249"/>
      <c r="H35" s="249"/>
      <c r="I35" s="393"/>
      <c r="J35" s="354" t="s">
        <v>333</v>
      </c>
      <c r="K35" s="354"/>
      <c r="L35" s="354"/>
      <c r="M35" s="354"/>
      <c r="N35" s="260" t="s">
        <v>206</v>
      </c>
      <c r="O35" s="261"/>
      <c r="P35" s="261"/>
      <c r="Q35" s="261"/>
      <c r="R35" s="260" t="s">
        <v>413</v>
      </c>
      <c r="S35" s="261"/>
      <c r="T35" s="261"/>
      <c r="U35" s="263"/>
    </row>
    <row r="36" spans="2:21" s="119" customFormat="1" ht="12.95" customHeight="1">
      <c r="B36" s="120" t="s">
        <v>125</v>
      </c>
      <c r="C36" s="121">
        <f>第四週明細!W12</f>
        <v>739.9</v>
      </c>
      <c r="D36" s="122" t="s">
        <v>9</v>
      </c>
      <c r="E36" s="129">
        <f>第四週明細!W8</f>
        <v>21.5</v>
      </c>
      <c r="F36" s="122" t="s">
        <v>125</v>
      </c>
      <c r="G36" s="121">
        <f>第四週明細!W20</f>
        <v>734.5</v>
      </c>
      <c r="H36" s="122" t="s">
        <v>9</v>
      </c>
      <c r="I36" s="123">
        <f>第四週明細!W16</f>
        <v>24.5</v>
      </c>
      <c r="J36" s="122" t="s">
        <v>125</v>
      </c>
      <c r="K36" s="121">
        <f>第四週明細!W28</f>
        <v>729.2</v>
      </c>
      <c r="L36" s="122" t="s">
        <v>9</v>
      </c>
      <c r="M36" s="123">
        <f>第四週明細!W24</f>
        <v>24</v>
      </c>
      <c r="N36" s="122" t="s">
        <v>125</v>
      </c>
      <c r="O36" s="121">
        <f>第四週明細!W36</f>
        <v>714.2</v>
      </c>
      <c r="P36" s="122" t="s">
        <v>9</v>
      </c>
      <c r="Q36" s="129">
        <f>第四週明細!W32</f>
        <v>21</v>
      </c>
      <c r="R36" s="122" t="s">
        <v>125</v>
      </c>
      <c r="S36" s="121">
        <f>第四週明細!W44</f>
        <v>752.4</v>
      </c>
      <c r="T36" s="122" t="s">
        <v>9</v>
      </c>
      <c r="U36" s="124">
        <f>第四週明細!W40</f>
        <v>24</v>
      </c>
    </row>
    <row r="37" spans="2:21" s="119" customFormat="1" ht="12.95" customHeight="1" thickBot="1">
      <c r="B37" s="187" t="s">
        <v>7</v>
      </c>
      <c r="C37" s="177">
        <f>第四週明細!W6</f>
        <v>109</v>
      </c>
      <c r="D37" s="176" t="s">
        <v>11</v>
      </c>
      <c r="E37" s="178">
        <f>第四週明細!W10</f>
        <v>27.6</v>
      </c>
      <c r="F37" s="176" t="s">
        <v>7</v>
      </c>
      <c r="G37" s="177">
        <f>第四週明細!W14</f>
        <v>101</v>
      </c>
      <c r="H37" s="176" t="s">
        <v>127</v>
      </c>
      <c r="I37" s="177">
        <f>第四週明細!W18</f>
        <v>27.5</v>
      </c>
      <c r="J37" s="176" t="s">
        <v>7</v>
      </c>
      <c r="K37" s="177">
        <f>第四週明細!W22</f>
        <v>101.5</v>
      </c>
      <c r="L37" s="176" t="s">
        <v>11</v>
      </c>
      <c r="M37" s="177">
        <f>第四週明細!W26</f>
        <v>26.8</v>
      </c>
      <c r="N37" s="176" t="s">
        <v>7</v>
      </c>
      <c r="O37" s="177">
        <f>第四週明細!W30</f>
        <v>104</v>
      </c>
      <c r="P37" s="176" t="s">
        <v>11</v>
      </c>
      <c r="Q37" s="178">
        <f>第四週明細!W34</f>
        <v>27.3</v>
      </c>
      <c r="R37" s="176" t="s">
        <v>7</v>
      </c>
      <c r="S37" s="177">
        <f>第四週明細!W38</f>
        <v>107.5</v>
      </c>
      <c r="T37" s="176" t="s">
        <v>11</v>
      </c>
      <c r="U37" s="179">
        <f>第四週明細!W42</f>
        <v>26.6</v>
      </c>
    </row>
    <row r="38" spans="2:21" s="105" customFormat="1" ht="12" customHeight="1">
      <c r="B38" s="394" t="s">
        <v>188</v>
      </c>
      <c r="C38" s="395"/>
      <c r="D38" s="395"/>
      <c r="E38" s="395"/>
      <c r="F38" s="308" t="s">
        <v>189</v>
      </c>
      <c r="G38" s="308"/>
      <c r="H38" s="308"/>
      <c r="I38" s="308"/>
      <c r="J38" s="308" t="s">
        <v>190</v>
      </c>
      <c r="K38" s="308"/>
      <c r="L38" s="308"/>
      <c r="M38" s="308"/>
      <c r="N38" s="309" t="s">
        <v>191</v>
      </c>
      <c r="O38" s="395"/>
      <c r="P38" s="395"/>
      <c r="Q38" s="395"/>
      <c r="R38" s="309" t="s">
        <v>192</v>
      </c>
      <c r="S38" s="395"/>
      <c r="T38" s="395"/>
      <c r="U38" s="396"/>
    </row>
    <row r="39" spans="2:21" s="159" customFormat="1" ht="19.899999999999999" customHeight="1">
      <c r="B39" s="397" t="s">
        <v>70</v>
      </c>
      <c r="C39" s="208"/>
      <c r="D39" s="208"/>
      <c r="E39" s="208"/>
      <c r="F39" s="209" t="s">
        <v>93</v>
      </c>
      <c r="G39" s="210"/>
      <c r="H39" s="210"/>
      <c r="I39" s="210"/>
      <c r="J39" s="207" t="s">
        <v>286</v>
      </c>
      <c r="K39" s="208"/>
      <c r="L39" s="208"/>
      <c r="M39" s="271"/>
      <c r="N39" s="209" t="s">
        <v>81</v>
      </c>
      <c r="O39" s="210"/>
      <c r="P39" s="210"/>
      <c r="Q39" s="210"/>
      <c r="R39" s="398" t="s">
        <v>403</v>
      </c>
      <c r="S39" s="212"/>
      <c r="T39" s="212"/>
      <c r="U39" s="213"/>
    </row>
    <row r="40" spans="2:21" s="135" customFormat="1" ht="25.9" customHeight="1">
      <c r="B40" s="399" t="s">
        <v>336</v>
      </c>
      <c r="C40" s="400"/>
      <c r="D40" s="400"/>
      <c r="E40" s="400"/>
      <c r="F40" s="401" t="s">
        <v>339</v>
      </c>
      <c r="G40" s="402"/>
      <c r="H40" s="402"/>
      <c r="I40" s="402"/>
      <c r="J40" s="232" t="s">
        <v>342</v>
      </c>
      <c r="K40" s="233"/>
      <c r="L40" s="233"/>
      <c r="M40" s="233"/>
      <c r="N40" s="403" t="s">
        <v>220</v>
      </c>
      <c r="O40" s="404"/>
      <c r="P40" s="404"/>
      <c r="Q40" s="404"/>
      <c r="R40" s="405" t="s">
        <v>343</v>
      </c>
      <c r="S40" s="406"/>
      <c r="T40" s="406"/>
      <c r="U40" s="407"/>
    </row>
    <row r="41" spans="2:21" s="135" customFormat="1" ht="24" customHeight="1">
      <c r="B41" s="408" t="s">
        <v>337</v>
      </c>
      <c r="C41" s="409"/>
      <c r="D41" s="409"/>
      <c r="E41" s="409"/>
      <c r="F41" s="410" t="s">
        <v>194</v>
      </c>
      <c r="G41" s="411"/>
      <c r="H41" s="411"/>
      <c r="I41" s="411"/>
      <c r="J41" s="412" t="s">
        <v>377</v>
      </c>
      <c r="K41" s="413"/>
      <c r="L41" s="413"/>
      <c r="M41" s="413"/>
      <c r="N41" s="224" t="s">
        <v>195</v>
      </c>
      <c r="O41" s="225"/>
      <c r="P41" s="225"/>
      <c r="Q41" s="225"/>
      <c r="R41" s="410" t="s">
        <v>344</v>
      </c>
      <c r="S41" s="411"/>
      <c r="T41" s="411"/>
      <c r="U41" s="414"/>
    </row>
    <row r="42" spans="2:21" s="135" customFormat="1" ht="24" customHeight="1">
      <c r="B42" s="415" t="s">
        <v>338</v>
      </c>
      <c r="C42" s="251"/>
      <c r="D42" s="251"/>
      <c r="E42" s="251"/>
      <c r="F42" s="286" t="s">
        <v>340</v>
      </c>
      <c r="G42" s="287"/>
      <c r="H42" s="287"/>
      <c r="I42" s="287"/>
      <c r="J42" s="250" t="s">
        <v>341</v>
      </c>
      <c r="K42" s="251"/>
      <c r="L42" s="251"/>
      <c r="M42" s="251"/>
      <c r="N42" s="250" t="s">
        <v>278</v>
      </c>
      <c r="O42" s="251"/>
      <c r="P42" s="251"/>
      <c r="Q42" s="251"/>
      <c r="R42" s="416" t="s">
        <v>273</v>
      </c>
      <c r="S42" s="384"/>
      <c r="T42" s="384"/>
      <c r="U42" s="417"/>
    </row>
    <row r="43" spans="2:21" s="185" customFormat="1" ht="18" customHeight="1">
      <c r="B43" s="418" t="s">
        <v>124</v>
      </c>
      <c r="C43" s="259"/>
      <c r="D43" s="259"/>
      <c r="E43" s="259"/>
      <c r="F43" s="243" t="s">
        <v>123</v>
      </c>
      <c r="G43" s="244"/>
      <c r="H43" s="244"/>
      <c r="I43" s="244"/>
      <c r="J43" s="243" t="s">
        <v>124</v>
      </c>
      <c r="K43" s="244"/>
      <c r="L43" s="244"/>
      <c r="M43" s="244"/>
      <c r="N43" s="243" t="s">
        <v>123</v>
      </c>
      <c r="O43" s="244"/>
      <c r="P43" s="244"/>
      <c r="Q43" s="244"/>
      <c r="R43" s="243" t="s">
        <v>107</v>
      </c>
      <c r="S43" s="244"/>
      <c r="T43" s="244"/>
      <c r="U43" s="246"/>
    </row>
    <row r="44" spans="2:21" s="135" customFormat="1" ht="20.100000000000001" customHeight="1">
      <c r="B44" s="306" t="s">
        <v>276</v>
      </c>
      <c r="C44" s="261"/>
      <c r="D44" s="261"/>
      <c r="E44" s="261"/>
      <c r="F44" s="260" t="s">
        <v>382</v>
      </c>
      <c r="G44" s="261"/>
      <c r="H44" s="261"/>
      <c r="I44" s="261"/>
      <c r="J44" s="260" t="s">
        <v>378</v>
      </c>
      <c r="K44" s="261"/>
      <c r="L44" s="261"/>
      <c r="M44" s="261"/>
      <c r="N44" s="260" t="s">
        <v>217</v>
      </c>
      <c r="O44" s="261"/>
      <c r="P44" s="261"/>
      <c r="Q44" s="261"/>
      <c r="R44" s="260" t="s">
        <v>193</v>
      </c>
      <c r="S44" s="261"/>
      <c r="T44" s="261"/>
      <c r="U44" s="263"/>
    </row>
    <row r="45" spans="2:21" s="119" customFormat="1" ht="12.95" customHeight="1">
      <c r="B45" s="170" t="s">
        <v>110</v>
      </c>
      <c r="C45" s="121">
        <f>'第五週明細 '!W12</f>
        <v>724.4</v>
      </c>
      <c r="D45" s="171" t="s">
        <v>128</v>
      </c>
      <c r="E45" s="129">
        <f>'第五週明細 '!W8</f>
        <v>24</v>
      </c>
      <c r="F45" s="122" t="s">
        <v>125</v>
      </c>
      <c r="G45" s="121">
        <f>'第五週明細 '!W20</f>
        <v>722.3</v>
      </c>
      <c r="H45" s="122" t="s">
        <v>9</v>
      </c>
      <c r="I45" s="129">
        <f>'第五週明細 '!W16</f>
        <v>21.5</v>
      </c>
      <c r="J45" s="120" t="s">
        <v>125</v>
      </c>
      <c r="K45" s="121">
        <f>'第五週明細 '!W28</f>
        <v>750.8</v>
      </c>
      <c r="L45" s="122" t="s">
        <v>9</v>
      </c>
      <c r="M45" s="129">
        <f>'第五週明細 '!W24</f>
        <v>22</v>
      </c>
      <c r="N45" s="120" t="s">
        <v>110</v>
      </c>
      <c r="O45" s="121">
        <f>'第五週明細 '!W36</f>
        <v>723.5</v>
      </c>
      <c r="P45" s="122" t="s">
        <v>9</v>
      </c>
      <c r="Q45" s="129">
        <f>'第五週明細 '!W32</f>
        <v>23.5</v>
      </c>
      <c r="R45" s="122" t="s">
        <v>45</v>
      </c>
      <c r="S45" s="121">
        <f>'第五週明細 '!W44</f>
        <v>708.5</v>
      </c>
      <c r="T45" s="122" t="s">
        <v>9</v>
      </c>
      <c r="U45" s="124">
        <f>'第五週明細 '!W40</f>
        <v>24.5</v>
      </c>
    </row>
    <row r="46" spans="2:21" s="119" customFormat="1" ht="12.95" customHeight="1" thickBot="1">
      <c r="B46" s="164" t="s">
        <v>130</v>
      </c>
      <c r="C46" s="168">
        <f>'第五週明細 '!W6</f>
        <v>100</v>
      </c>
      <c r="D46" s="167" t="s">
        <v>127</v>
      </c>
      <c r="E46" s="169">
        <f>'第五週明細 '!W10</f>
        <v>27.1</v>
      </c>
      <c r="F46" s="127" t="s">
        <v>7</v>
      </c>
      <c r="G46" s="126">
        <f>'第五週明細 '!W14</f>
        <v>104.5</v>
      </c>
      <c r="H46" s="127" t="s">
        <v>11</v>
      </c>
      <c r="I46" s="130">
        <f>'第五週明細 '!W18</f>
        <v>27.7</v>
      </c>
      <c r="J46" s="125" t="s">
        <v>7</v>
      </c>
      <c r="K46" s="126">
        <f>'第五週明細 '!W22</f>
        <v>110.5</v>
      </c>
      <c r="L46" s="127" t="s">
        <v>11</v>
      </c>
      <c r="M46" s="130">
        <f>'第五週明細 '!W26</f>
        <v>27.7</v>
      </c>
      <c r="N46" s="125" t="s">
        <v>7</v>
      </c>
      <c r="O46" s="126">
        <f>'第五週明細 '!W30</f>
        <v>100.5</v>
      </c>
      <c r="P46" s="127" t="s">
        <v>11</v>
      </c>
      <c r="Q46" s="130">
        <f>'第五週明細 '!W34</f>
        <v>27.5</v>
      </c>
      <c r="R46" s="127" t="s">
        <v>7</v>
      </c>
      <c r="S46" s="126">
        <f>'第五週明細 '!W38</f>
        <v>95</v>
      </c>
      <c r="T46" s="127" t="s">
        <v>11</v>
      </c>
      <c r="U46" s="128">
        <f>'第五週明細 '!W42</f>
        <v>27</v>
      </c>
    </row>
  </sheetData>
  <mergeCells count="182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7:E7"/>
    <mergeCell ref="F7:I7"/>
    <mergeCell ref="J7:M7"/>
    <mergeCell ref="N7:Q7"/>
    <mergeCell ref="R7:U7"/>
    <mergeCell ref="V7:X7"/>
    <mergeCell ref="B6:E6"/>
    <mergeCell ref="F6:I6"/>
    <mergeCell ref="J6:M6"/>
    <mergeCell ref="N6:Q6"/>
    <mergeCell ref="R6:U6"/>
    <mergeCell ref="V6:X6"/>
    <mergeCell ref="B5:E5"/>
    <mergeCell ref="F5:I5"/>
    <mergeCell ref="J5:M5"/>
    <mergeCell ref="N5:Q5"/>
    <mergeCell ref="R5:U5"/>
    <mergeCell ref="V5:X5"/>
    <mergeCell ref="B4:E4"/>
    <mergeCell ref="F4:I4"/>
    <mergeCell ref="J4:M4"/>
    <mergeCell ref="N4:Q4"/>
    <mergeCell ref="R4:U4"/>
    <mergeCell ref="V4:X4"/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6"/>
  <sheetViews>
    <sheetView topLeftCell="A5" zoomScale="70" zoomScaleNormal="70" workbookViewId="0">
      <selection activeCell="R6" sqref="R6:U6"/>
    </sheetView>
  </sheetViews>
  <sheetFormatPr defaultColWidth="9" defaultRowHeight="16.5"/>
  <cols>
    <col min="1" max="1" width="2.625" style="101" customWidth="1"/>
    <col min="2" max="21" width="10.625" style="103" customWidth="1"/>
    <col min="22" max="16384" width="9" style="101"/>
  </cols>
  <sheetData>
    <row r="1" spans="2:24" ht="30" customHeight="1" thickBot="1">
      <c r="B1" s="214"/>
      <c r="C1" s="214"/>
      <c r="D1" s="214"/>
      <c r="E1" s="214"/>
      <c r="F1" s="214"/>
      <c r="J1" s="215"/>
      <c r="K1" s="215"/>
      <c r="L1" s="215"/>
      <c r="M1" s="215"/>
      <c r="N1" s="215"/>
      <c r="O1" s="215"/>
      <c r="P1" s="215"/>
      <c r="Q1" s="158"/>
      <c r="R1" s="131"/>
      <c r="S1" s="131"/>
      <c r="T1" s="131"/>
      <c r="U1" s="118"/>
    </row>
    <row r="2" spans="2:24" s="105" customFormat="1" ht="12" customHeight="1">
      <c r="B2" s="216"/>
      <c r="C2" s="202"/>
      <c r="D2" s="202"/>
      <c r="E2" s="202"/>
      <c r="F2" s="202"/>
      <c r="G2" s="202"/>
      <c r="H2" s="202"/>
      <c r="I2" s="202"/>
      <c r="J2" s="217" t="s">
        <v>197</v>
      </c>
      <c r="K2" s="202"/>
      <c r="L2" s="202"/>
      <c r="M2" s="202"/>
      <c r="N2" s="217" t="s">
        <v>171</v>
      </c>
      <c r="O2" s="202"/>
      <c r="P2" s="202"/>
      <c r="Q2" s="218"/>
      <c r="R2" s="202" t="s">
        <v>172</v>
      </c>
      <c r="S2" s="202"/>
      <c r="T2" s="202"/>
      <c r="U2" s="203"/>
    </row>
    <row r="3" spans="2:24" s="159" customFormat="1" ht="19.899999999999999" customHeight="1">
      <c r="B3" s="204"/>
      <c r="C3" s="205"/>
      <c r="D3" s="205"/>
      <c r="E3" s="205"/>
      <c r="F3" s="206"/>
      <c r="G3" s="206"/>
      <c r="H3" s="206"/>
      <c r="I3" s="206"/>
      <c r="J3" s="207" t="s">
        <v>288</v>
      </c>
      <c r="K3" s="208"/>
      <c r="L3" s="208"/>
      <c r="M3" s="208"/>
      <c r="N3" s="209" t="s">
        <v>81</v>
      </c>
      <c r="O3" s="210"/>
      <c r="P3" s="210"/>
      <c r="Q3" s="211"/>
      <c r="R3" s="212" t="s">
        <v>287</v>
      </c>
      <c r="S3" s="212"/>
      <c r="T3" s="212"/>
      <c r="U3" s="213"/>
    </row>
    <row r="4" spans="2:24" s="135" customFormat="1" ht="25.9" customHeight="1">
      <c r="B4" s="229"/>
      <c r="C4" s="230"/>
      <c r="D4" s="230"/>
      <c r="E4" s="230"/>
      <c r="F4" s="231"/>
      <c r="G4" s="231"/>
      <c r="H4" s="231"/>
      <c r="I4" s="231"/>
      <c r="J4" s="232" t="s">
        <v>309</v>
      </c>
      <c r="K4" s="233"/>
      <c r="L4" s="233"/>
      <c r="M4" s="233"/>
      <c r="N4" s="234" t="s">
        <v>169</v>
      </c>
      <c r="O4" s="235"/>
      <c r="P4" s="235"/>
      <c r="Q4" s="236"/>
      <c r="R4" s="237" t="s">
        <v>394</v>
      </c>
      <c r="S4" s="237"/>
      <c r="T4" s="237"/>
      <c r="U4" s="238"/>
      <c r="V4" s="239"/>
      <c r="W4" s="239"/>
      <c r="X4" s="239"/>
    </row>
    <row r="5" spans="2:24" s="135" customFormat="1" ht="30.6" customHeight="1">
      <c r="B5" s="219"/>
      <c r="C5" s="220"/>
      <c r="D5" s="220"/>
      <c r="E5" s="220"/>
      <c r="F5" s="221"/>
      <c r="G5" s="221"/>
      <c r="H5" s="221"/>
      <c r="I5" s="221"/>
      <c r="J5" s="222" t="s">
        <v>393</v>
      </c>
      <c r="K5" s="223"/>
      <c r="L5" s="223"/>
      <c r="M5" s="223"/>
      <c r="N5" s="224" t="s">
        <v>308</v>
      </c>
      <c r="O5" s="225"/>
      <c r="P5" s="225"/>
      <c r="Q5" s="226"/>
      <c r="R5" s="227" t="s">
        <v>411</v>
      </c>
      <c r="S5" s="227"/>
      <c r="T5" s="227"/>
      <c r="U5" s="228"/>
      <c r="V5" s="221"/>
      <c r="W5" s="221"/>
      <c r="X5" s="221"/>
    </row>
    <row r="6" spans="2:24" s="135" customFormat="1" ht="23.45" customHeight="1">
      <c r="B6" s="248"/>
      <c r="C6" s="249"/>
      <c r="D6" s="249"/>
      <c r="E6" s="249"/>
      <c r="F6" s="249"/>
      <c r="G6" s="249"/>
      <c r="H6" s="249"/>
      <c r="I6" s="249"/>
      <c r="J6" s="250" t="s">
        <v>387</v>
      </c>
      <c r="K6" s="251"/>
      <c r="L6" s="251"/>
      <c r="M6" s="251"/>
      <c r="N6" s="252" t="s">
        <v>381</v>
      </c>
      <c r="O6" s="253"/>
      <c r="P6" s="253"/>
      <c r="Q6" s="254"/>
      <c r="R6" s="255" t="s">
        <v>440</v>
      </c>
      <c r="S6" s="255"/>
      <c r="T6" s="255"/>
      <c r="U6" s="256"/>
      <c r="V6" s="257"/>
      <c r="W6" s="258"/>
      <c r="X6" s="258"/>
    </row>
    <row r="7" spans="2:24" s="119" customFormat="1" ht="18" customHeight="1">
      <c r="B7" s="240"/>
      <c r="C7" s="241"/>
      <c r="D7" s="241"/>
      <c r="E7" s="241"/>
      <c r="F7" s="242"/>
      <c r="G7" s="242"/>
      <c r="H7" s="242"/>
      <c r="I7" s="242"/>
      <c r="J7" s="243" t="s">
        <v>107</v>
      </c>
      <c r="K7" s="244"/>
      <c r="L7" s="244"/>
      <c r="M7" s="244"/>
      <c r="N7" s="243" t="s">
        <v>108</v>
      </c>
      <c r="O7" s="244"/>
      <c r="P7" s="244"/>
      <c r="Q7" s="245"/>
      <c r="R7" s="244" t="s">
        <v>107</v>
      </c>
      <c r="S7" s="244"/>
      <c r="T7" s="244"/>
      <c r="U7" s="246"/>
      <c r="V7" s="247"/>
      <c r="W7" s="247"/>
      <c r="X7" s="247"/>
    </row>
    <row r="8" spans="2:24" s="160" customFormat="1" ht="20.100000000000001" customHeight="1">
      <c r="B8" s="248"/>
      <c r="C8" s="259"/>
      <c r="D8" s="259"/>
      <c r="E8" s="259"/>
      <c r="F8" s="249"/>
      <c r="G8" s="249"/>
      <c r="H8" s="249"/>
      <c r="I8" s="249"/>
      <c r="J8" s="260" t="s">
        <v>307</v>
      </c>
      <c r="K8" s="261"/>
      <c r="L8" s="261"/>
      <c r="M8" s="261"/>
      <c r="N8" s="260" t="s">
        <v>207</v>
      </c>
      <c r="O8" s="261"/>
      <c r="P8" s="261"/>
      <c r="Q8" s="262"/>
      <c r="R8" s="261" t="s">
        <v>401</v>
      </c>
      <c r="S8" s="261"/>
      <c r="T8" s="261"/>
      <c r="U8" s="263"/>
    </row>
    <row r="9" spans="2:24" s="119" customFormat="1" ht="12.95" customHeight="1">
      <c r="B9" s="196"/>
      <c r="C9" s="162"/>
      <c r="D9" s="161"/>
      <c r="E9" s="163"/>
      <c r="F9" s="161"/>
      <c r="G9" s="162"/>
      <c r="H9" s="161"/>
      <c r="I9" s="199"/>
      <c r="J9" s="122" t="s">
        <v>110</v>
      </c>
      <c r="K9" s="121">
        <f>第一週明細!W28</f>
        <v>720.1</v>
      </c>
      <c r="L9" s="122" t="s">
        <v>9</v>
      </c>
      <c r="M9" s="129">
        <f>第一週明細!W24</f>
        <v>24.5</v>
      </c>
      <c r="N9" s="120" t="s">
        <v>110</v>
      </c>
      <c r="O9" s="121">
        <f>第一週明細!W36</f>
        <v>731.4</v>
      </c>
      <c r="P9" s="122" t="s">
        <v>9</v>
      </c>
      <c r="Q9" s="129">
        <f>第一週明細!W32</f>
        <v>21</v>
      </c>
      <c r="R9" s="120" t="s">
        <v>111</v>
      </c>
      <c r="S9" s="121">
        <f>第一週明細!W44</f>
        <v>730.1</v>
      </c>
      <c r="T9" s="122" t="s">
        <v>9</v>
      </c>
      <c r="U9" s="124">
        <f>第一週明細!W40</f>
        <v>24.5</v>
      </c>
    </row>
    <row r="10" spans="2:24" s="119" customFormat="1" ht="12.95" customHeight="1" thickBot="1">
      <c r="B10" s="164"/>
      <c r="C10" s="165"/>
      <c r="D10" s="166"/>
      <c r="E10" s="165"/>
      <c r="F10" s="166"/>
      <c r="G10" s="165"/>
      <c r="H10" s="166"/>
      <c r="I10" s="200"/>
      <c r="J10" s="127" t="s">
        <v>7</v>
      </c>
      <c r="K10" s="126">
        <f>第一週明細!W22</f>
        <v>98</v>
      </c>
      <c r="L10" s="127" t="s">
        <v>11</v>
      </c>
      <c r="M10" s="130">
        <f>第一週明細!W26</f>
        <v>26.9</v>
      </c>
      <c r="N10" s="125" t="s">
        <v>7</v>
      </c>
      <c r="O10" s="126">
        <f>第一週明細!W30</f>
        <v>109</v>
      </c>
      <c r="P10" s="127" t="s">
        <v>11</v>
      </c>
      <c r="Q10" s="130">
        <f>第一週明細!W34</f>
        <v>26.6</v>
      </c>
      <c r="R10" s="125" t="s">
        <v>7</v>
      </c>
      <c r="S10" s="126">
        <f>第一週明細!W38</f>
        <v>100.5</v>
      </c>
      <c r="T10" s="127" t="s">
        <v>11</v>
      </c>
      <c r="U10" s="128">
        <f>第一週明細!W42</f>
        <v>26.9</v>
      </c>
    </row>
    <row r="11" spans="2:24" s="105" customFormat="1" ht="12" customHeight="1">
      <c r="B11" s="264" t="s">
        <v>173</v>
      </c>
      <c r="C11" s="265"/>
      <c r="D11" s="265"/>
      <c r="E11" s="266"/>
      <c r="F11" s="265" t="s">
        <v>174</v>
      </c>
      <c r="G11" s="265"/>
      <c r="H11" s="265"/>
      <c r="I11" s="265"/>
      <c r="J11" s="267" t="s">
        <v>175</v>
      </c>
      <c r="K11" s="267"/>
      <c r="L11" s="267"/>
      <c r="M11" s="267"/>
      <c r="N11" s="265" t="s">
        <v>176</v>
      </c>
      <c r="O11" s="265"/>
      <c r="P11" s="265"/>
      <c r="Q11" s="266"/>
      <c r="R11" s="265" t="s">
        <v>177</v>
      </c>
      <c r="S11" s="265"/>
      <c r="T11" s="265"/>
      <c r="U11" s="268"/>
    </row>
    <row r="12" spans="2:24" s="159" customFormat="1" ht="19.899999999999999" customHeight="1">
      <c r="B12" s="248" t="s">
        <v>112</v>
      </c>
      <c r="C12" s="249"/>
      <c r="D12" s="249"/>
      <c r="E12" s="249"/>
      <c r="F12" s="269" t="s">
        <v>113</v>
      </c>
      <c r="G12" s="206"/>
      <c r="H12" s="206"/>
      <c r="I12" s="270"/>
      <c r="J12" s="207" t="s">
        <v>286</v>
      </c>
      <c r="K12" s="208"/>
      <c r="L12" s="208"/>
      <c r="M12" s="271"/>
      <c r="N12" s="269" t="s">
        <v>114</v>
      </c>
      <c r="O12" s="206"/>
      <c r="P12" s="206"/>
      <c r="Q12" s="206"/>
      <c r="R12" s="272" t="s">
        <v>402</v>
      </c>
      <c r="S12" s="272"/>
      <c r="T12" s="272"/>
      <c r="U12" s="273"/>
    </row>
    <row r="13" spans="2:24" s="135" customFormat="1" ht="25.9" customHeight="1">
      <c r="B13" s="274" t="s">
        <v>243</v>
      </c>
      <c r="C13" s="275"/>
      <c r="D13" s="275"/>
      <c r="E13" s="275"/>
      <c r="F13" s="234" t="s">
        <v>311</v>
      </c>
      <c r="G13" s="235"/>
      <c r="H13" s="235"/>
      <c r="I13" s="236"/>
      <c r="J13" s="276" t="s">
        <v>312</v>
      </c>
      <c r="K13" s="277"/>
      <c r="L13" s="277"/>
      <c r="M13" s="278"/>
      <c r="N13" s="279" t="s">
        <v>316</v>
      </c>
      <c r="O13" s="280"/>
      <c r="P13" s="280"/>
      <c r="Q13" s="280"/>
      <c r="R13" s="281" t="s">
        <v>319</v>
      </c>
      <c r="S13" s="282"/>
      <c r="T13" s="282"/>
      <c r="U13" s="283"/>
    </row>
    <row r="14" spans="2:24" s="135" customFormat="1" ht="24" customHeight="1">
      <c r="B14" s="284" t="s">
        <v>391</v>
      </c>
      <c r="C14" s="285"/>
      <c r="D14" s="285"/>
      <c r="E14" s="285"/>
      <c r="F14" s="286" t="s">
        <v>430</v>
      </c>
      <c r="G14" s="287"/>
      <c r="H14" s="287"/>
      <c r="I14" s="288"/>
      <c r="J14" s="289" t="s">
        <v>315</v>
      </c>
      <c r="K14" s="290"/>
      <c r="L14" s="290"/>
      <c r="M14" s="291"/>
      <c r="N14" s="292" t="s">
        <v>317</v>
      </c>
      <c r="O14" s="293"/>
      <c r="P14" s="293"/>
      <c r="Q14" s="293"/>
      <c r="R14" s="294" t="s">
        <v>313</v>
      </c>
      <c r="S14" s="295"/>
      <c r="T14" s="295"/>
      <c r="U14" s="296"/>
    </row>
    <row r="15" spans="2:24" s="135" customFormat="1" ht="24" customHeight="1">
      <c r="B15" s="297" t="s">
        <v>424</v>
      </c>
      <c r="C15" s="298"/>
      <c r="D15" s="298"/>
      <c r="E15" s="298"/>
      <c r="F15" s="299" t="s">
        <v>310</v>
      </c>
      <c r="G15" s="300"/>
      <c r="H15" s="300"/>
      <c r="I15" s="301"/>
      <c r="J15" s="286" t="s">
        <v>314</v>
      </c>
      <c r="K15" s="287"/>
      <c r="L15" s="287"/>
      <c r="M15" s="288"/>
      <c r="N15" s="250" t="s">
        <v>318</v>
      </c>
      <c r="O15" s="251"/>
      <c r="P15" s="251"/>
      <c r="Q15" s="251"/>
      <c r="R15" s="302" t="s">
        <v>320</v>
      </c>
      <c r="S15" s="303"/>
      <c r="T15" s="303"/>
      <c r="U15" s="304"/>
    </row>
    <row r="16" spans="2:24" s="185" customFormat="1" ht="18" customHeight="1">
      <c r="B16" s="305" t="s">
        <v>107</v>
      </c>
      <c r="C16" s="244"/>
      <c r="D16" s="244"/>
      <c r="E16" s="244"/>
      <c r="F16" s="243" t="s">
        <v>108</v>
      </c>
      <c r="G16" s="244"/>
      <c r="H16" s="244"/>
      <c r="I16" s="245"/>
      <c r="J16" s="243" t="s">
        <v>116</v>
      </c>
      <c r="K16" s="244"/>
      <c r="L16" s="244"/>
      <c r="M16" s="245"/>
      <c r="N16" s="243" t="s">
        <v>280</v>
      </c>
      <c r="O16" s="244"/>
      <c r="P16" s="244"/>
      <c r="Q16" s="244"/>
      <c r="R16" s="243" t="s">
        <v>321</v>
      </c>
      <c r="S16" s="244"/>
      <c r="T16" s="244"/>
      <c r="U16" s="246"/>
    </row>
    <row r="17" spans="2:21" s="160" customFormat="1" ht="20.100000000000001" customHeight="1">
      <c r="B17" s="306" t="s">
        <v>193</v>
      </c>
      <c r="C17" s="261"/>
      <c r="D17" s="261"/>
      <c r="E17" s="262"/>
      <c r="F17" s="260" t="s">
        <v>218</v>
      </c>
      <c r="G17" s="261"/>
      <c r="H17" s="261"/>
      <c r="I17" s="262"/>
      <c r="J17" s="260" t="s">
        <v>326</v>
      </c>
      <c r="K17" s="261"/>
      <c r="L17" s="261"/>
      <c r="M17" s="262"/>
      <c r="N17" s="260" t="s">
        <v>200</v>
      </c>
      <c r="O17" s="261"/>
      <c r="P17" s="261"/>
      <c r="Q17" s="261"/>
      <c r="R17" s="260" t="s">
        <v>414</v>
      </c>
      <c r="S17" s="261"/>
      <c r="T17" s="261"/>
      <c r="U17" s="263"/>
    </row>
    <row r="18" spans="2:21" s="119" customFormat="1" ht="12.95" customHeight="1">
      <c r="B18" s="186" t="s">
        <v>117</v>
      </c>
      <c r="C18" s="132">
        <f>第二週明細!W12</f>
        <v>723.6</v>
      </c>
      <c r="D18" s="133" t="s">
        <v>9</v>
      </c>
      <c r="E18" s="134">
        <f>第二週明細!W8</f>
        <v>24</v>
      </c>
      <c r="F18" s="122" t="s">
        <v>45</v>
      </c>
      <c r="G18" s="121">
        <f>第二週明細!W20</f>
        <v>732.1</v>
      </c>
      <c r="H18" s="122" t="s">
        <v>9</v>
      </c>
      <c r="I18" s="129">
        <f>第二週明細!W16</f>
        <v>24.5</v>
      </c>
      <c r="J18" s="120" t="s">
        <v>45</v>
      </c>
      <c r="K18" s="121">
        <f>第二週明細!W28</f>
        <v>713.8</v>
      </c>
      <c r="L18" s="122" t="s">
        <v>9</v>
      </c>
      <c r="M18" s="129">
        <f>第二週明細!W24</f>
        <v>23</v>
      </c>
      <c r="N18" s="120" t="s">
        <v>45</v>
      </c>
      <c r="O18" s="121">
        <f>第二週明細!W36</f>
        <v>730.6</v>
      </c>
      <c r="P18" s="122" t="s">
        <v>9</v>
      </c>
      <c r="Q18" s="129">
        <f>第二週明細!W32</f>
        <v>21</v>
      </c>
      <c r="R18" s="120" t="s">
        <v>45</v>
      </c>
      <c r="S18" s="121">
        <f>第二週明細!W44</f>
        <v>711.3</v>
      </c>
      <c r="T18" s="122" t="s">
        <v>9</v>
      </c>
      <c r="U18" s="124">
        <f>第二週明細!W40</f>
        <v>22.5</v>
      </c>
    </row>
    <row r="19" spans="2:21" s="119" customFormat="1" ht="12.95" customHeight="1" thickBot="1">
      <c r="B19" s="125" t="s">
        <v>7</v>
      </c>
      <c r="C19" s="126">
        <f>第二週明細!W6</f>
        <v>99</v>
      </c>
      <c r="D19" s="127" t="s">
        <v>11</v>
      </c>
      <c r="E19" s="126">
        <f>第二週明細!W10</f>
        <v>27.9</v>
      </c>
      <c r="F19" s="127" t="s">
        <v>7</v>
      </c>
      <c r="G19" s="126">
        <f>第二週明細!W14</f>
        <v>100.5</v>
      </c>
      <c r="H19" s="127" t="s">
        <v>11</v>
      </c>
      <c r="I19" s="130">
        <f>第二週明細!W18</f>
        <v>27.4</v>
      </c>
      <c r="J19" s="125" t="s">
        <v>7</v>
      </c>
      <c r="K19" s="126">
        <f>第二週明細!W22</f>
        <v>99.5</v>
      </c>
      <c r="L19" s="127" t="s">
        <v>11</v>
      </c>
      <c r="M19" s="130">
        <f>第二週明細!W26</f>
        <v>27.2</v>
      </c>
      <c r="N19" s="125" t="s">
        <v>7</v>
      </c>
      <c r="O19" s="126">
        <f>第二週明細!W30</f>
        <v>108</v>
      </c>
      <c r="P19" s="127" t="s">
        <v>11</v>
      </c>
      <c r="Q19" s="130">
        <f>第二週明細!W34</f>
        <v>27.4</v>
      </c>
      <c r="R19" s="125" t="s">
        <v>7</v>
      </c>
      <c r="S19" s="126">
        <f>第二週明細!W38</f>
        <v>101</v>
      </c>
      <c r="T19" s="127" t="s">
        <v>11</v>
      </c>
      <c r="U19" s="128">
        <f>第二週明細!W42</f>
        <v>26.2</v>
      </c>
    </row>
    <row r="20" spans="2:21" s="105" customFormat="1" ht="12" customHeight="1">
      <c r="B20" s="264" t="s">
        <v>178</v>
      </c>
      <c r="C20" s="265"/>
      <c r="D20" s="265"/>
      <c r="E20" s="266"/>
      <c r="F20" s="265" t="s">
        <v>179</v>
      </c>
      <c r="G20" s="265"/>
      <c r="H20" s="265"/>
      <c r="I20" s="265"/>
      <c r="J20" s="307" t="s">
        <v>180</v>
      </c>
      <c r="K20" s="308"/>
      <c r="L20" s="308"/>
      <c r="M20" s="309"/>
      <c r="N20" s="308" t="s">
        <v>181</v>
      </c>
      <c r="O20" s="308"/>
      <c r="P20" s="308"/>
      <c r="Q20" s="309"/>
      <c r="R20" s="308" t="s">
        <v>182</v>
      </c>
      <c r="S20" s="308"/>
      <c r="T20" s="308"/>
      <c r="U20" s="310"/>
    </row>
    <row r="21" spans="2:21" s="159" customFormat="1" ht="19.899999999999999" customHeight="1">
      <c r="B21" s="311" t="s">
        <v>112</v>
      </c>
      <c r="C21" s="312"/>
      <c r="D21" s="312"/>
      <c r="E21" s="207"/>
      <c r="F21" s="209" t="s">
        <v>118</v>
      </c>
      <c r="G21" s="210"/>
      <c r="H21" s="210"/>
      <c r="I21" s="211"/>
      <c r="J21" s="207" t="s">
        <v>286</v>
      </c>
      <c r="K21" s="208"/>
      <c r="L21" s="208"/>
      <c r="M21" s="271"/>
      <c r="N21" s="269" t="s">
        <v>114</v>
      </c>
      <c r="O21" s="206"/>
      <c r="P21" s="206"/>
      <c r="Q21" s="206"/>
      <c r="R21" s="313" t="s">
        <v>400</v>
      </c>
      <c r="S21" s="314"/>
      <c r="T21" s="314"/>
      <c r="U21" s="315"/>
    </row>
    <row r="22" spans="2:21" s="135" customFormat="1" ht="25.9" customHeight="1">
      <c r="B22" s="316" t="s">
        <v>204</v>
      </c>
      <c r="C22" s="317"/>
      <c r="D22" s="317"/>
      <c r="E22" s="317"/>
      <c r="F22" s="318" t="s">
        <v>289</v>
      </c>
      <c r="G22" s="319"/>
      <c r="H22" s="319"/>
      <c r="I22" s="320"/>
      <c r="J22" s="321" t="s">
        <v>324</v>
      </c>
      <c r="K22" s="322"/>
      <c r="L22" s="322"/>
      <c r="M22" s="322"/>
      <c r="N22" s="323" t="s">
        <v>198</v>
      </c>
      <c r="O22" s="324"/>
      <c r="P22" s="324"/>
      <c r="Q22" s="324"/>
      <c r="R22" s="232" t="s">
        <v>408</v>
      </c>
      <c r="S22" s="325"/>
      <c r="T22" s="325"/>
      <c r="U22" s="326"/>
    </row>
    <row r="23" spans="2:21" s="135" customFormat="1" ht="24" customHeight="1">
      <c r="B23" s="327" t="s">
        <v>437</v>
      </c>
      <c r="C23" s="328"/>
      <c r="D23" s="328"/>
      <c r="E23" s="329"/>
      <c r="F23" s="330" t="s">
        <v>199</v>
      </c>
      <c r="G23" s="331"/>
      <c r="H23" s="331"/>
      <c r="I23" s="332"/>
      <c r="J23" s="333" t="s">
        <v>323</v>
      </c>
      <c r="K23" s="334"/>
      <c r="L23" s="334"/>
      <c r="M23" s="334"/>
      <c r="N23" s="335" t="s">
        <v>327</v>
      </c>
      <c r="O23" s="336"/>
      <c r="P23" s="336"/>
      <c r="Q23" s="336"/>
      <c r="R23" s="337" t="s">
        <v>418</v>
      </c>
      <c r="S23" s="338"/>
      <c r="T23" s="338"/>
      <c r="U23" s="339"/>
    </row>
    <row r="24" spans="2:21" s="135" customFormat="1" ht="24" customHeight="1">
      <c r="B24" s="340" t="s">
        <v>205</v>
      </c>
      <c r="C24" s="341"/>
      <c r="D24" s="341"/>
      <c r="E24" s="342"/>
      <c r="F24" s="343" t="s">
        <v>196</v>
      </c>
      <c r="G24" s="344"/>
      <c r="H24" s="344"/>
      <c r="I24" s="345"/>
      <c r="J24" s="346" t="s">
        <v>322</v>
      </c>
      <c r="K24" s="347"/>
      <c r="L24" s="347"/>
      <c r="M24" s="347"/>
      <c r="N24" s="348" t="s">
        <v>328</v>
      </c>
      <c r="O24" s="349"/>
      <c r="P24" s="349"/>
      <c r="Q24" s="349"/>
      <c r="R24" s="343" t="s">
        <v>329</v>
      </c>
      <c r="S24" s="344"/>
      <c r="T24" s="344"/>
      <c r="U24" s="350"/>
    </row>
    <row r="25" spans="2:21" s="185" customFormat="1" ht="18" customHeight="1">
      <c r="B25" s="351" t="s">
        <v>116</v>
      </c>
      <c r="C25" s="352"/>
      <c r="D25" s="352"/>
      <c r="E25" s="243"/>
      <c r="F25" s="352" t="s">
        <v>115</v>
      </c>
      <c r="G25" s="352"/>
      <c r="H25" s="352"/>
      <c r="I25" s="352"/>
      <c r="J25" s="352" t="s">
        <v>116</v>
      </c>
      <c r="K25" s="352"/>
      <c r="L25" s="352"/>
      <c r="M25" s="243"/>
      <c r="N25" s="243" t="s">
        <v>115</v>
      </c>
      <c r="O25" s="244"/>
      <c r="P25" s="244"/>
      <c r="Q25" s="244"/>
      <c r="R25" s="243" t="s">
        <v>116</v>
      </c>
      <c r="S25" s="244"/>
      <c r="T25" s="244"/>
      <c r="U25" s="246"/>
    </row>
    <row r="26" spans="2:21" s="160" customFormat="1" ht="20.100000000000001" customHeight="1">
      <c r="B26" s="353" t="s">
        <v>216</v>
      </c>
      <c r="C26" s="354"/>
      <c r="D26" s="354"/>
      <c r="E26" s="260"/>
      <c r="F26" s="354" t="s">
        <v>201</v>
      </c>
      <c r="G26" s="354"/>
      <c r="H26" s="354"/>
      <c r="I26" s="354"/>
      <c r="J26" s="354" t="s">
        <v>325</v>
      </c>
      <c r="K26" s="354"/>
      <c r="L26" s="354"/>
      <c r="M26" s="260"/>
      <c r="N26" s="260" t="s">
        <v>202</v>
      </c>
      <c r="O26" s="261"/>
      <c r="P26" s="261"/>
      <c r="Q26" s="261"/>
      <c r="R26" s="260" t="s">
        <v>109</v>
      </c>
      <c r="S26" s="261"/>
      <c r="T26" s="261"/>
      <c r="U26" s="263"/>
    </row>
    <row r="27" spans="2:21" s="119" customFormat="1" ht="12.95" customHeight="1">
      <c r="B27" s="186" t="s">
        <v>45</v>
      </c>
      <c r="C27" s="132">
        <f>第三週明細!W12</f>
        <v>735.6</v>
      </c>
      <c r="D27" s="133" t="s">
        <v>9</v>
      </c>
      <c r="E27" s="134">
        <f>第三週明細!W8</f>
        <v>22</v>
      </c>
      <c r="F27" s="122" t="s">
        <v>45</v>
      </c>
      <c r="G27" s="121">
        <f>第三週明細!W20</f>
        <v>759.3</v>
      </c>
      <c r="H27" s="122" t="s">
        <v>9</v>
      </c>
      <c r="I27" s="129">
        <f>第三週明細!W16</f>
        <v>24.5</v>
      </c>
      <c r="J27" s="120" t="s">
        <v>45</v>
      </c>
      <c r="K27" s="121">
        <f>第三週明細!W28</f>
        <v>725.4</v>
      </c>
      <c r="L27" s="122" t="s">
        <v>9</v>
      </c>
      <c r="M27" s="129">
        <f>第三週明細!W24</f>
        <v>25</v>
      </c>
      <c r="N27" s="120" t="s">
        <v>45</v>
      </c>
      <c r="O27" s="121">
        <f>第三週明細!W36</f>
        <v>732.6</v>
      </c>
      <c r="P27" s="122" t="s">
        <v>9</v>
      </c>
      <c r="Q27" s="129">
        <f>第三週明細!W32</f>
        <v>25</v>
      </c>
      <c r="R27" s="120" t="s">
        <v>45</v>
      </c>
      <c r="S27" s="121">
        <f>第三週明細!W44</f>
        <v>725.1</v>
      </c>
      <c r="T27" s="122" t="s">
        <v>9</v>
      </c>
      <c r="U27" s="124">
        <f>第三週明細!W40</f>
        <v>23.5</v>
      </c>
    </row>
    <row r="28" spans="2:21" s="119" customFormat="1" ht="12.95" customHeight="1" thickBot="1">
      <c r="B28" s="125" t="s">
        <v>7</v>
      </c>
      <c r="C28" s="126">
        <f>第三週明細!W6</f>
        <v>106.5</v>
      </c>
      <c r="D28" s="127" t="s">
        <v>11</v>
      </c>
      <c r="E28" s="126">
        <f>第三週明細!W10</f>
        <v>27.9</v>
      </c>
      <c r="F28" s="127" t="s">
        <v>7</v>
      </c>
      <c r="G28" s="126">
        <f>第三週明細!W14</f>
        <v>108</v>
      </c>
      <c r="H28" s="127" t="s">
        <v>11</v>
      </c>
      <c r="I28" s="130">
        <f>第三週明細!W18</f>
        <v>26.7</v>
      </c>
      <c r="J28" s="125" t="s">
        <v>7</v>
      </c>
      <c r="K28" s="126">
        <f>第三週明細!W22</f>
        <v>98</v>
      </c>
      <c r="L28" s="127" t="s">
        <v>11</v>
      </c>
      <c r="M28" s="130">
        <f>第三週明細!W26</f>
        <v>27.1</v>
      </c>
      <c r="N28" s="125" t="s">
        <v>7</v>
      </c>
      <c r="O28" s="126">
        <f>第三週明細!W30</f>
        <v>99.5</v>
      </c>
      <c r="P28" s="127" t="s">
        <v>11</v>
      </c>
      <c r="Q28" s="130">
        <f>第三週明細!W34</f>
        <v>27.4</v>
      </c>
      <c r="R28" s="125" t="s">
        <v>7</v>
      </c>
      <c r="S28" s="126">
        <f>第三週明細!W38</f>
        <v>101</v>
      </c>
      <c r="T28" s="127" t="s">
        <v>11</v>
      </c>
      <c r="U28" s="128">
        <f>第三週明細!W42</f>
        <v>27.4</v>
      </c>
    </row>
    <row r="29" spans="2:21" s="105" customFormat="1" ht="12" customHeight="1">
      <c r="B29" s="355" t="s">
        <v>183</v>
      </c>
      <c r="C29" s="308"/>
      <c r="D29" s="308"/>
      <c r="E29" s="309"/>
      <c r="F29" s="308" t="s">
        <v>184</v>
      </c>
      <c r="G29" s="308"/>
      <c r="H29" s="308"/>
      <c r="I29" s="308"/>
      <c r="J29" s="308" t="s">
        <v>185</v>
      </c>
      <c r="K29" s="308"/>
      <c r="L29" s="308"/>
      <c r="M29" s="308"/>
      <c r="N29" s="266" t="s">
        <v>186</v>
      </c>
      <c r="O29" s="356"/>
      <c r="P29" s="356"/>
      <c r="Q29" s="356"/>
      <c r="R29" s="266" t="s">
        <v>187</v>
      </c>
      <c r="S29" s="356"/>
      <c r="T29" s="356"/>
      <c r="U29" s="357"/>
    </row>
    <row r="30" spans="2:21" s="159" customFormat="1" ht="19.899999999999999" customHeight="1">
      <c r="B30" s="248" t="s">
        <v>119</v>
      </c>
      <c r="C30" s="249"/>
      <c r="D30" s="249"/>
      <c r="E30" s="249"/>
      <c r="F30" s="269" t="s">
        <v>120</v>
      </c>
      <c r="G30" s="206"/>
      <c r="H30" s="206"/>
      <c r="I30" s="270"/>
      <c r="J30" s="207" t="s">
        <v>286</v>
      </c>
      <c r="K30" s="208"/>
      <c r="L30" s="208"/>
      <c r="M30" s="271"/>
      <c r="N30" s="269" t="s">
        <v>121</v>
      </c>
      <c r="O30" s="206"/>
      <c r="P30" s="206"/>
      <c r="Q30" s="206"/>
      <c r="R30" s="313" t="s">
        <v>290</v>
      </c>
      <c r="S30" s="314"/>
      <c r="T30" s="314"/>
      <c r="U30" s="315"/>
    </row>
    <row r="31" spans="2:21" s="135" customFormat="1" ht="25.9" customHeight="1">
      <c r="B31" s="358" t="s">
        <v>330</v>
      </c>
      <c r="C31" s="359"/>
      <c r="D31" s="359"/>
      <c r="E31" s="359"/>
      <c r="F31" s="360" t="s">
        <v>331</v>
      </c>
      <c r="G31" s="361"/>
      <c r="H31" s="361"/>
      <c r="I31" s="362"/>
      <c r="J31" s="363" t="s">
        <v>332</v>
      </c>
      <c r="K31" s="364"/>
      <c r="L31" s="364"/>
      <c r="M31" s="365"/>
      <c r="N31" s="366" t="s">
        <v>334</v>
      </c>
      <c r="O31" s="367"/>
      <c r="P31" s="367"/>
      <c r="Q31" s="367"/>
      <c r="R31" s="368" t="s">
        <v>380</v>
      </c>
      <c r="S31" s="369"/>
      <c r="T31" s="369"/>
      <c r="U31" s="370"/>
    </row>
    <row r="32" spans="2:21" s="135" customFormat="1" ht="24" customHeight="1">
      <c r="B32" s="371" t="s">
        <v>345</v>
      </c>
      <c r="C32" s="372"/>
      <c r="D32" s="372"/>
      <c r="E32" s="372"/>
      <c r="F32" s="373" t="s">
        <v>219</v>
      </c>
      <c r="G32" s="374"/>
      <c r="H32" s="374"/>
      <c r="I32" s="375"/>
      <c r="J32" s="376" t="s">
        <v>419</v>
      </c>
      <c r="K32" s="377"/>
      <c r="L32" s="377"/>
      <c r="M32" s="378"/>
      <c r="N32" s="379" t="s">
        <v>346</v>
      </c>
      <c r="O32" s="317"/>
      <c r="P32" s="317"/>
      <c r="Q32" s="317"/>
      <c r="R32" s="380" t="s">
        <v>335</v>
      </c>
      <c r="S32" s="381"/>
      <c r="T32" s="381"/>
      <c r="U32" s="382"/>
    </row>
    <row r="33" spans="2:21" s="135" customFormat="1" ht="24" customHeight="1">
      <c r="B33" s="383" t="s">
        <v>425</v>
      </c>
      <c r="C33" s="384"/>
      <c r="D33" s="384"/>
      <c r="E33" s="384"/>
      <c r="F33" s="385" t="s">
        <v>122</v>
      </c>
      <c r="G33" s="386"/>
      <c r="H33" s="386"/>
      <c r="I33" s="387"/>
      <c r="J33" s="388" t="s">
        <v>412</v>
      </c>
      <c r="K33" s="388"/>
      <c r="L33" s="388"/>
      <c r="M33" s="388"/>
      <c r="N33" s="380" t="s">
        <v>203</v>
      </c>
      <c r="O33" s="381"/>
      <c r="P33" s="381"/>
      <c r="Q33" s="381"/>
      <c r="R33" s="389" t="s">
        <v>347</v>
      </c>
      <c r="S33" s="390"/>
      <c r="T33" s="390"/>
      <c r="U33" s="391"/>
    </row>
    <row r="34" spans="2:21" s="185" customFormat="1" ht="18" customHeight="1">
      <c r="B34" s="305" t="s">
        <v>279</v>
      </c>
      <c r="C34" s="244"/>
      <c r="D34" s="244"/>
      <c r="E34" s="244"/>
      <c r="F34" s="243" t="s">
        <v>280</v>
      </c>
      <c r="G34" s="244"/>
      <c r="H34" s="244"/>
      <c r="I34" s="245"/>
      <c r="J34" s="352" t="s">
        <v>124</v>
      </c>
      <c r="K34" s="352"/>
      <c r="L34" s="352"/>
      <c r="M34" s="352"/>
      <c r="N34" s="243" t="s">
        <v>123</v>
      </c>
      <c r="O34" s="244"/>
      <c r="P34" s="244"/>
      <c r="Q34" s="244"/>
      <c r="R34" s="243" t="s">
        <v>124</v>
      </c>
      <c r="S34" s="244"/>
      <c r="T34" s="244"/>
      <c r="U34" s="246"/>
    </row>
    <row r="35" spans="2:21" s="160" customFormat="1" ht="20.100000000000001" customHeight="1">
      <c r="B35" s="248" t="s">
        <v>102</v>
      </c>
      <c r="C35" s="249"/>
      <c r="D35" s="249"/>
      <c r="E35" s="249"/>
      <c r="F35" s="392" t="s">
        <v>417</v>
      </c>
      <c r="G35" s="249"/>
      <c r="H35" s="249"/>
      <c r="I35" s="393"/>
      <c r="J35" s="354" t="s">
        <v>333</v>
      </c>
      <c r="K35" s="354"/>
      <c r="L35" s="354"/>
      <c r="M35" s="354"/>
      <c r="N35" s="260" t="s">
        <v>206</v>
      </c>
      <c r="O35" s="261"/>
      <c r="P35" s="261"/>
      <c r="Q35" s="261"/>
      <c r="R35" s="260" t="s">
        <v>413</v>
      </c>
      <c r="S35" s="261"/>
      <c r="T35" s="261"/>
      <c r="U35" s="263"/>
    </row>
    <row r="36" spans="2:21" s="119" customFormat="1" ht="12.95" customHeight="1">
      <c r="B36" s="120" t="s">
        <v>125</v>
      </c>
      <c r="C36" s="121">
        <f>第四週明細!W12</f>
        <v>739.9</v>
      </c>
      <c r="D36" s="122" t="s">
        <v>9</v>
      </c>
      <c r="E36" s="129">
        <f>第四週明細!W8</f>
        <v>21.5</v>
      </c>
      <c r="F36" s="122" t="s">
        <v>125</v>
      </c>
      <c r="G36" s="121">
        <f>第四週明細!W20</f>
        <v>734.5</v>
      </c>
      <c r="H36" s="122" t="s">
        <v>9</v>
      </c>
      <c r="I36" s="123">
        <f>第四週明細!W16</f>
        <v>24.5</v>
      </c>
      <c r="J36" s="122" t="s">
        <v>125</v>
      </c>
      <c r="K36" s="121">
        <f>第四週明細!W28</f>
        <v>729.2</v>
      </c>
      <c r="L36" s="122" t="s">
        <v>9</v>
      </c>
      <c r="M36" s="123">
        <f>第四週明細!W24</f>
        <v>24</v>
      </c>
      <c r="N36" s="122" t="s">
        <v>125</v>
      </c>
      <c r="O36" s="121">
        <f>第四週明細!W36</f>
        <v>714.2</v>
      </c>
      <c r="P36" s="122" t="s">
        <v>9</v>
      </c>
      <c r="Q36" s="129">
        <f>第四週明細!W32</f>
        <v>21</v>
      </c>
      <c r="R36" s="122" t="s">
        <v>126</v>
      </c>
      <c r="S36" s="121">
        <f>第四週明細!W44</f>
        <v>752.4</v>
      </c>
      <c r="T36" s="122" t="s">
        <v>9</v>
      </c>
      <c r="U36" s="124">
        <f>第四週明細!W40</f>
        <v>24</v>
      </c>
    </row>
    <row r="37" spans="2:21" s="119" customFormat="1" ht="12.95" customHeight="1" thickBot="1">
      <c r="B37" s="187" t="s">
        <v>7</v>
      </c>
      <c r="C37" s="177">
        <f>第四週明細!W6</f>
        <v>109</v>
      </c>
      <c r="D37" s="176" t="s">
        <v>11</v>
      </c>
      <c r="E37" s="178">
        <f>第四週明細!W10</f>
        <v>27.6</v>
      </c>
      <c r="F37" s="176" t="s">
        <v>7</v>
      </c>
      <c r="G37" s="177">
        <f>第四週明細!W14</f>
        <v>101</v>
      </c>
      <c r="H37" s="176" t="s">
        <v>127</v>
      </c>
      <c r="I37" s="177">
        <f>第四週明細!W18</f>
        <v>27.5</v>
      </c>
      <c r="J37" s="176" t="s">
        <v>7</v>
      </c>
      <c r="K37" s="177">
        <f>第四週明細!W22</f>
        <v>101.5</v>
      </c>
      <c r="L37" s="176" t="s">
        <v>11</v>
      </c>
      <c r="M37" s="177">
        <f>第四週明細!W26</f>
        <v>26.8</v>
      </c>
      <c r="N37" s="176" t="s">
        <v>7</v>
      </c>
      <c r="O37" s="177">
        <f>第四週明細!W30</f>
        <v>104</v>
      </c>
      <c r="P37" s="176" t="s">
        <v>11</v>
      </c>
      <c r="Q37" s="178">
        <f>第四週明細!W34</f>
        <v>27.3</v>
      </c>
      <c r="R37" s="176" t="s">
        <v>7</v>
      </c>
      <c r="S37" s="177">
        <f>第四週明細!W38</f>
        <v>107.5</v>
      </c>
      <c r="T37" s="176" t="s">
        <v>11</v>
      </c>
      <c r="U37" s="179">
        <f>第四週明細!W42</f>
        <v>26.6</v>
      </c>
    </row>
    <row r="38" spans="2:21" s="105" customFormat="1" ht="12" customHeight="1">
      <c r="B38" s="394" t="s">
        <v>188</v>
      </c>
      <c r="C38" s="395"/>
      <c r="D38" s="395"/>
      <c r="E38" s="395"/>
      <c r="F38" s="308" t="s">
        <v>189</v>
      </c>
      <c r="G38" s="308"/>
      <c r="H38" s="308"/>
      <c r="I38" s="308"/>
      <c r="J38" s="308" t="s">
        <v>190</v>
      </c>
      <c r="K38" s="308"/>
      <c r="L38" s="308"/>
      <c r="M38" s="308"/>
      <c r="N38" s="309" t="s">
        <v>191</v>
      </c>
      <c r="O38" s="395"/>
      <c r="P38" s="395"/>
      <c r="Q38" s="395"/>
      <c r="R38" s="309" t="s">
        <v>192</v>
      </c>
      <c r="S38" s="395"/>
      <c r="T38" s="395"/>
      <c r="U38" s="396"/>
    </row>
    <row r="39" spans="2:21" s="159" customFormat="1" ht="19.899999999999999" customHeight="1">
      <c r="B39" s="397" t="s">
        <v>70</v>
      </c>
      <c r="C39" s="208"/>
      <c r="D39" s="208"/>
      <c r="E39" s="208"/>
      <c r="F39" s="209" t="s">
        <v>93</v>
      </c>
      <c r="G39" s="210"/>
      <c r="H39" s="210"/>
      <c r="I39" s="210"/>
      <c r="J39" s="207" t="s">
        <v>286</v>
      </c>
      <c r="K39" s="208"/>
      <c r="L39" s="208"/>
      <c r="M39" s="271"/>
      <c r="N39" s="209" t="s">
        <v>81</v>
      </c>
      <c r="O39" s="210"/>
      <c r="P39" s="210"/>
      <c r="Q39" s="210"/>
      <c r="R39" s="398" t="s">
        <v>403</v>
      </c>
      <c r="S39" s="212"/>
      <c r="T39" s="212"/>
      <c r="U39" s="213"/>
    </row>
    <row r="40" spans="2:21" s="135" customFormat="1" ht="25.9" customHeight="1">
      <c r="B40" s="399" t="s">
        <v>336</v>
      </c>
      <c r="C40" s="400"/>
      <c r="D40" s="400"/>
      <c r="E40" s="400"/>
      <c r="F40" s="401" t="s">
        <v>339</v>
      </c>
      <c r="G40" s="402"/>
      <c r="H40" s="402"/>
      <c r="I40" s="402"/>
      <c r="J40" s="232" t="s">
        <v>342</v>
      </c>
      <c r="K40" s="233"/>
      <c r="L40" s="233"/>
      <c r="M40" s="233"/>
      <c r="N40" s="403" t="s">
        <v>220</v>
      </c>
      <c r="O40" s="404"/>
      <c r="P40" s="404"/>
      <c r="Q40" s="404"/>
      <c r="R40" s="405" t="s">
        <v>343</v>
      </c>
      <c r="S40" s="406"/>
      <c r="T40" s="406"/>
      <c r="U40" s="407"/>
    </row>
    <row r="41" spans="2:21" s="135" customFormat="1" ht="24" customHeight="1">
      <c r="B41" s="408" t="s">
        <v>337</v>
      </c>
      <c r="C41" s="409"/>
      <c r="D41" s="409"/>
      <c r="E41" s="409"/>
      <c r="F41" s="410" t="s">
        <v>194</v>
      </c>
      <c r="G41" s="411"/>
      <c r="H41" s="411"/>
      <c r="I41" s="411"/>
      <c r="J41" s="412" t="s">
        <v>377</v>
      </c>
      <c r="K41" s="413"/>
      <c r="L41" s="413"/>
      <c r="M41" s="413"/>
      <c r="N41" s="224" t="s">
        <v>195</v>
      </c>
      <c r="O41" s="225"/>
      <c r="P41" s="225"/>
      <c r="Q41" s="225"/>
      <c r="R41" s="410" t="s">
        <v>344</v>
      </c>
      <c r="S41" s="411"/>
      <c r="T41" s="411"/>
      <c r="U41" s="414"/>
    </row>
    <row r="42" spans="2:21" s="135" customFormat="1" ht="24" customHeight="1">
      <c r="B42" s="415" t="s">
        <v>338</v>
      </c>
      <c r="C42" s="251"/>
      <c r="D42" s="251"/>
      <c r="E42" s="251"/>
      <c r="F42" s="286" t="s">
        <v>340</v>
      </c>
      <c r="G42" s="287"/>
      <c r="H42" s="287"/>
      <c r="I42" s="287"/>
      <c r="J42" s="250" t="s">
        <v>341</v>
      </c>
      <c r="K42" s="251"/>
      <c r="L42" s="251"/>
      <c r="M42" s="251"/>
      <c r="N42" s="250" t="s">
        <v>278</v>
      </c>
      <c r="O42" s="251"/>
      <c r="P42" s="251"/>
      <c r="Q42" s="251"/>
      <c r="R42" s="416" t="s">
        <v>273</v>
      </c>
      <c r="S42" s="384"/>
      <c r="T42" s="384"/>
      <c r="U42" s="417"/>
    </row>
    <row r="43" spans="2:21" s="185" customFormat="1" ht="18" customHeight="1">
      <c r="B43" s="418" t="s">
        <v>279</v>
      </c>
      <c r="C43" s="259"/>
      <c r="D43" s="259"/>
      <c r="E43" s="259"/>
      <c r="F43" s="243" t="s">
        <v>280</v>
      </c>
      <c r="G43" s="244"/>
      <c r="H43" s="244"/>
      <c r="I43" s="244"/>
      <c r="J43" s="243" t="s">
        <v>279</v>
      </c>
      <c r="K43" s="244"/>
      <c r="L43" s="244"/>
      <c r="M43" s="244"/>
      <c r="N43" s="243" t="s">
        <v>280</v>
      </c>
      <c r="O43" s="244"/>
      <c r="P43" s="244"/>
      <c r="Q43" s="244"/>
      <c r="R43" s="243" t="s">
        <v>107</v>
      </c>
      <c r="S43" s="244"/>
      <c r="T43" s="244"/>
      <c r="U43" s="246"/>
    </row>
    <row r="44" spans="2:21" s="135" customFormat="1" ht="20.100000000000001" customHeight="1">
      <c r="B44" s="306" t="s">
        <v>276</v>
      </c>
      <c r="C44" s="261"/>
      <c r="D44" s="261"/>
      <c r="E44" s="261"/>
      <c r="F44" s="260" t="s">
        <v>382</v>
      </c>
      <c r="G44" s="261"/>
      <c r="H44" s="261"/>
      <c r="I44" s="261"/>
      <c r="J44" s="260" t="s">
        <v>378</v>
      </c>
      <c r="K44" s="261"/>
      <c r="L44" s="261"/>
      <c r="M44" s="261"/>
      <c r="N44" s="260" t="s">
        <v>217</v>
      </c>
      <c r="O44" s="261"/>
      <c r="P44" s="261"/>
      <c r="Q44" s="261"/>
      <c r="R44" s="260" t="s">
        <v>193</v>
      </c>
      <c r="S44" s="261"/>
      <c r="T44" s="261"/>
      <c r="U44" s="263"/>
    </row>
    <row r="45" spans="2:21" s="119" customFormat="1" ht="12.95" customHeight="1">
      <c r="B45" s="170" t="s">
        <v>110</v>
      </c>
      <c r="C45" s="121">
        <f>'第五週明細 '!W12</f>
        <v>724.4</v>
      </c>
      <c r="D45" s="171" t="s">
        <v>128</v>
      </c>
      <c r="E45" s="129">
        <f>'第五週明細 '!W8</f>
        <v>24</v>
      </c>
      <c r="F45" s="122" t="s">
        <v>129</v>
      </c>
      <c r="G45" s="121">
        <f>'第五週明細 '!W20</f>
        <v>722.3</v>
      </c>
      <c r="H45" s="122" t="s">
        <v>9</v>
      </c>
      <c r="I45" s="129">
        <f>'第五週明細 '!W16</f>
        <v>21.5</v>
      </c>
      <c r="J45" s="120" t="s">
        <v>129</v>
      </c>
      <c r="K45" s="121">
        <f>'第五週明細 '!W28</f>
        <v>750.8</v>
      </c>
      <c r="L45" s="122" t="s">
        <v>9</v>
      </c>
      <c r="M45" s="129">
        <f>'第五週明細 '!W24</f>
        <v>22</v>
      </c>
      <c r="N45" s="120" t="s">
        <v>110</v>
      </c>
      <c r="O45" s="121">
        <f>'第五週明細 '!W36</f>
        <v>723.5</v>
      </c>
      <c r="P45" s="122" t="s">
        <v>9</v>
      </c>
      <c r="Q45" s="129">
        <f>'第五週明細 '!W32</f>
        <v>23.5</v>
      </c>
      <c r="R45" s="122" t="s">
        <v>45</v>
      </c>
      <c r="S45" s="121">
        <f>'第五週明細 '!W44</f>
        <v>708.5</v>
      </c>
      <c r="T45" s="122" t="s">
        <v>9</v>
      </c>
      <c r="U45" s="124">
        <f>'第五週明細 '!W40</f>
        <v>24.5</v>
      </c>
    </row>
    <row r="46" spans="2:21" s="119" customFormat="1" ht="12.95" customHeight="1" thickBot="1">
      <c r="B46" s="164" t="s">
        <v>130</v>
      </c>
      <c r="C46" s="168">
        <f>'第五週明細 '!W6</f>
        <v>100</v>
      </c>
      <c r="D46" s="167" t="s">
        <v>131</v>
      </c>
      <c r="E46" s="169">
        <f>'第五週明細 '!W10</f>
        <v>27.1</v>
      </c>
      <c r="F46" s="127" t="s">
        <v>7</v>
      </c>
      <c r="G46" s="126">
        <f>'第五週明細 '!W14</f>
        <v>104.5</v>
      </c>
      <c r="H46" s="127" t="s">
        <v>11</v>
      </c>
      <c r="I46" s="130">
        <f>'第五週明細 '!W18</f>
        <v>27.7</v>
      </c>
      <c r="J46" s="125" t="s">
        <v>7</v>
      </c>
      <c r="K46" s="126">
        <f>'第五週明細 '!W22</f>
        <v>110.5</v>
      </c>
      <c r="L46" s="127" t="s">
        <v>11</v>
      </c>
      <c r="M46" s="130">
        <f>'第五週明細 '!W26</f>
        <v>27.7</v>
      </c>
      <c r="N46" s="125" t="s">
        <v>7</v>
      </c>
      <c r="O46" s="126">
        <f>'第五週明細 '!W30</f>
        <v>100.5</v>
      </c>
      <c r="P46" s="127" t="s">
        <v>11</v>
      </c>
      <c r="Q46" s="130">
        <f>'第五週明細 '!W34</f>
        <v>27.5</v>
      </c>
      <c r="R46" s="127" t="s">
        <v>7</v>
      </c>
      <c r="S46" s="126">
        <f>'第五週明細 '!W38</f>
        <v>95</v>
      </c>
      <c r="T46" s="127" t="s">
        <v>11</v>
      </c>
      <c r="U46" s="128">
        <f>'第五週明細 '!W42</f>
        <v>27</v>
      </c>
    </row>
  </sheetData>
  <mergeCells count="182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7:E7"/>
    <mergeCell ref="F7:I7"/>
    <mergeCell ref="J7:M7"/>
    <mergeCell ref="N7:Q7"/>
    <mergeCell ref="R7:U7"/>
    <mergeCell ref="V7:X7"/>
    <mergeCell ref="B6:E6"/>
    <mergeCell ref="F6:I6"/>
    <mergeCell ref="J6:M6"/>
    <mergeCell ref="N6:Q6"/>
    <mergeCell ref="R6:U6"/>
    <mergeCell ref="V6:X6"/>
    <mergeCell ref="B5:E5"/>
    <mergeCell ref="F5:I5"/>
    <mergeCell ref="J5:M5"/>
    <mergeCell ref="N5:Q5"/>
    <mergeCell ref="R5:U5"/>
    <mergeCell ref="V5:X5"/>
    <mergeCell ref="B4:E4"/>
    <mergeCell ref="F4:I4"/>
    <mergeCell ref="J4:M4"/>
    <mergeCell ref="N4:Q4"/>
    <mergeCell ref="R4:U4"/>
    <mergeCell ref="V4:X4"/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52"/>
  <sheetViews>
    <sheetView topLeftCell="B26" zoomScale="60" workbookViewId="0">
      <selection activeCell="O40" sqref="O40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11.25" style="46" customWidth="1"/>
    <col min="7" max="7" width="18.625" style="46" customWidth="1"/>
    <col min="8" max="8" width="5.625" style="87" customWidth="1"/>
    <col min="9" max="9" width="11.875" style="46" customWidth="1"/>
    <col min="10" max="10" width="18.625" style="46" customWidth="1"/>
    <col min="11" max="11" width="5.625" style="87" customWidth="1"/>
    <col min="12" max="12" width="11.75" style="46" customWidth="1"/>
    <col min="13" max="13" width="18.625" style="46" customWidth="1"/>
    <col min="14" max="14" width="5.625" style="87" customWidth="1"/>
    <col min="15" max="15" width="12.125" style="46" customWidth="1"/>
    <col min="16" max="16" width="18.625" style="46" customWidth="1"/>
    <col min="17" max="17" width="5.625" style="87" customWidth="1"/>
    <col min="18" max="18" width="11.75" style="46" customWidth="1"/>
    <col min="19" max="19" width="18.625" style="46" customWidth="1"/>
    <col min="20" max="20" width="5.625" style="87" customWidth="1"/>
    <col min="21" max="21" width="12.7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4" width="9" style="20"/>
    <col min="35" max="16384" width="9" style="46"/>
  </cols>
  <sheetData>
    <row r="1" spans="2:37" s="7" customFormat="1" ht="38.25">
      <c r="B1" s="426" t="s">
        <v>399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6"/>
      <c r="AB1" s="8"/>
    </row>
    <row r="2" spans="2:37" s="7" customFormat="1" ht="18.95" customHeight="1">
      <c r="B2" s="427"/>
      <c r="C2" s="428"/>
      <c r="D2" s="428"/>
      <c r="E2" s="428"/>
      <c r="F2" s="428"/>
      <c r="G2" s="428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7" s="20" customFormat="1" ht="30" customHeight="1" thickBot="1">
      <c r="B3" s="99" t="s">
        <v>43</v>
      </c>
      <c r="C3" s="99"/>
      <c r="D3" s="100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7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4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  <c r="AH4" s="110"/>
      <c r="AI4" s="110"/>
      <c r="AJ4" s="110"/>
      <c r="AK4" s="110"/>
    </row>
    <row r="5" spans="2:37" s="41" customFormat="1" ht="27.75">
      <c r="B5" s="36"/>
      <c r="C5" s="429"/>
      <c r="D5" s="37"/>
      <c r="E5" s="37"/>
      <c r="F5" s="1"/>
      <c r="G5" s="37"/>
      <c r="H5" s="37"/>
      <c r="I5" s="1"/>
      <c r="J5" s="37"/>
      <c r="K5" s="37"/>
      <c r="L5" s="1"/>
      <c r="M5" s="37"/>
      <c r="N5" s="37"/>
      <c r="O5" s="1"/>
      <c r="P5" s="37"/>
      <c r="Q5" s="37"/>
      <c r="R5" s="1"/>
      <c r="S5" s="37"/>
      <c r="T5" s="37"/>
      <c r="U5" s="1"/>
      <c r="V5" s="430"/>
      <c r="W5" s="38" t="s">
        <v>44</v>
      </c>
      <c r="X5" s="39" t="s">
        <v>19</v>
      </c>
      <c r="Y5" s="40"/>
      <c r="Z5" s="115"/>
      <c r="AA5" s="20"/>
      <c r="AB5" s="21"/>
      <c r="AC5" s="20"/>
      <c r="AD5" s="20"/>
      <c r="AE5" s="20"/>
      <c r="AF5" s="20"/>
      <c r="AG5" s="111"/>
      <c r="AH5" s="111"/>
      <c r="AI5" s="94"/>
      <c r="AJ5" s="5"/>
      <c r="AK5" s="112"/>
    </row>
    <row r="6" spans="2:37" ht="27.95" customHeight="1">
      <c r="B6" s="42" t="s">
        <v>8</v>
      </c>
      <c r="C6" s="429"/>
      <c r="D6" s="2"/>
      <c r="E6" s="2"/>
      <c r="F6" s="2"/>
      <c r="G6" s="2"/>
      <c r="H6" s="3"/>
      <c r="I6" s="2"/>
      <c r="J6" s="2"/>
      <c r="K6" s="2"/>
      <c r="L6" s="2"/>
      <c r="M6" s="3"/>
      <c r="N6" s="2"/>
      <c r="O6" s="2"/>
      <c r="P6" s="2"/>
      <c r="Q6" s="2"/>
      <c r="R6" s="2"/>
      <c r="S6" s="140"/>
      <c r="T6" s="140"/>
      <c r="U6" s="140"/>
      <c r="V6" s="431"/>
      <c r="W6" s="113"/>
      <c r="X6" s="43" t="s">
        <v>25</v>
      </c>
      <c r="Y6" s="44"/>
      <c r="Z6" s="19"/>
      <c r="AA6" s="45"/>
      <c r="AC6" s="21"/>
      <c r="AD6" s="21"/>
      <c r="AE6" s="21"/>
      <c r="AF6" s="21"/>
      <c r="AG6" s="113"/>
      <c r="AH6" s="113"/>
      <c r="AI6" s="114"/>
      <c r="AJ6" s="5"/>
      <c r="AK6" s="20"/>
    </row>
    <row r="7" spans="2:37" ht="27.95" customHeight="1">
      <c r="B7" s="42"/>
      <c r="C7" s="429"/>
      <c r="D7" s="3"/>
      <c r="E7" s="3"/>
      <c r="F7" s="3"/>
      <c r="G7" s="2"/>
      <c r="H7" s="3"/>
      <c r="I7" s="2"/>
      <c r="J7" s="2"/>
      <c r="K7" s="2"/>
      <c r="L7" s="2"/>
      <c r="M7" s="3"/>
      <c r="N7" s="2"/>
      <c r="O7" s="2"/>
      <c r="P7" s="2"/>
      <c r="Q7" s="2"/>
      <c r="R7" s="2"/>
      <c r="S7" s="140"/>
      <c r="T7" s="140"/>
      <c r="U7" s="140"/>
      <c r="V7" s="431"/>
      <c r="W7" s="47" t="s">
        <v>46</v>
      </c>
      <c r="X7" s="48" t="s">
        <v>27</v>
      </c>
      <c r="Y7" s="44"/>
      <c r="Z7" s="20"/>
      <c r="AA7" s="49"/>
      <c r="AC7" s="50"/>
      <c r="AD7" s="21"/>
      <c r="AE7" s="21"/>
      <c r="AF7" s="51"/>
      <c r="AG7" s="111"/>
      <c r="AH7" s="111"/>
      <c r="AI7" s="94"/>
      <c r="AJ7" s="5"/>
      <c r="AK7" s="20"/>
    </row>
    <row r="8" spans="2:37" ht="27.95" customHeight="1">
      <c r="B8" s="42" t="s">
        <v>10</v>
      </c>
      <c r="C8" s="429"/>
      <c r="D8" s="3"/>
      <c r="E8" s="3"/>
      <c r="F8" s="3"/>
      <c r="G8" s="2"/>
      <c r="H8" s="106"/>
      <c r="I8" s="2"/>
      <c r="J8" s="2"/>
      <c r="K8" s="104"/>
      <c r="L8" s="2"/>
      <c r="M8" s="3"/>
      <c r="N8" s="52"/>
      <c r="O8" s="2"/>
      <c r="P8" s="2"/>
      <c r="Q8" s="52"/>
      <c r="R8" s="2"/>
      <c r="S8" s="140"/>
      <c r="T8" s="140"/>
      <c r="U8" s="140"/>
      <c r="V8" s="431"/>
      <c r="W8" s="108"/>
      <c r="X8" s="48" t="s">
        <v>30</v>
      </c>
      <c r="Y8" s="44"/>
      <c r="Z8" s="19"/>
      <c r="AC8" s="21"/>
      <c r="AD8" s="21"/>
      <c r="AE8" s="21"/>
      <c r="AF8" s="21"/>
      <c r="AG8" s="113"/>
      <c r="AH8" s="113"/>
      <c r="AI8" s="94"/>
      <c r="AJ8" s="5"/>
      <c r="AK8" s="20"/>
    </row>
    <row r="9" spans="2:37" ht="27.95" customHeight="1">
      <c r="B9" s="433" t="s">
        <v>69</v>
      </c>
      <c r="C9" s="429"/>
      <c r="D9" s="3"/>
      <c r="E9" s="3"/>
      <c r="F9" s="3"/>
      <c r="G9" s="2"/>
      <c r="H9" s="52"/>
      <c r="I9" s="2"/>
      <c r="J9" s="2"/>
      <c r="K9" s="52"/>
      <c r="L9" s="2"/>
      <c r="M9" s="2"/>
      <c r="N9" s="104"/>
      <c r="O9" s="2"/>
      <c r="P9" s="2"/>
      <c r="Q9" s="52"/>
      <c r="R9" s="2"/>
      <c r="S9" s="3"/>
      <c r="T9" s="52"/>
      <c r="U9" s="2"/>
      <c r="V9" s="431"/>
      <c r="W9" s="47" t="s">
        <v>47</v>
      </c>
      <c r="X9" s="48" t="s">
        <v>33</v>
      </c>
      <c r="Y9" s="44"/>
      <c r="Z9" s="20"/>
      <c r="AC9" s="21"/>
      <c r="AD9" s="21"/>
      <c r="AE9" s="21"/>
      <c r="AF9" s="21"/>
      <c r="AG9" s="111"/>
      <c r="AH9" s="111"/>
      <c r="AI9" s="94"/>
      <c r="AJ9" s="5"/>
      <c r="AK9" s="20"/>
    </row>
    <row r="10" spans="2:37" ht="27.95" customHeight="1">
      <c r="B10" s="433"/>
      <c r="C10" s="429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431"/>
      <c r="W10" s="108"/>
      <c r="X10" s="98" t="s">
        <v>42</v>
      </c>
      <c r="Y10" s="53"/>
      <c r="Z10" s="19"/>
      <c r="AG10" s="113"/>
      <c r="AH10" s="113"/>
      <c r="AI10" s="18"/>
      <c r="AJ10" s="5"/>
      <c r="AK10" s="20"/>
    </row>
    <row r="11" spans="2:37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31"/>
      <c r="W11" s="47" t="s">
        <v>12</v>
      </c>
      <c r="X11" s="56"/>
      <c r="Y11" s="44"/>
      <c r="Z11" s="20"/>
      <c r="AG11" s="111"/>
      <c r="AH11" s="111"/>
      <c r="AI11" s="107"/>
      <c r="AJ11" s="5"/>
      <c r="AK11" s="20"/>
    </row>
    <row r="12" spans="2:37" ht="27.95" customHeight="1">
      <c r="B12" s="57"/>
      <c r="C12" s="60"/>
      <c r="D12" s="61"/>
      <c r="E12" s="61"/>
      <c r="F12" s="4"/>
      <c r="G12" s="4"/>
      <c r="H12" s="61"/>
      <c r="I12" s="4"/>
      <c r="J12" s="4"/>
      <c r="K12" s="61"/>
      <c r="L12" s="4"/>
      <c r="M12" s="4"/>
      <c r="N12" s="61"/>
      <c r="O12" s="4"/>
      <c r="P12" s="4"/>
      <c r="Q12" s="61"/>
      <c r="R12" s="4"/>
      <c r="S12" s="4"/>
      <c r="T12" s="61"/>
      <c r="U12" s="4"/>
      <c r="V12" s="432"/>
      <c r="W12" s="109">
        <f>W6*4+W10*4+W8*9</f>
        <v>0</v>
      </c>
      <c r="X12" s="62"/>
      <c r="Y12" s="63"/>
      <c r="Z12" s="19"/>
      <c r="AC12" s="59"/>
      <c r="AD12" s="59"/>
      <c r="AE12" s="59"/>
      <c r="AG12" s="116"/>
      <c r="AH12" s="116"/>
      <c r="AI12" s="17"/>
      <c r="AJ12" s="5"/>
      <c r="AK12" s="20"/>
    </row>
    <row r="13" spans="2:37" s="41" customFormat="1" ht="27.95" customHeight="1">
      <c r="B13" s="36"/>
      <c r="C13" s="429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430"/>
      <c r="W13" s="38" t="s">
        <v>44</v>
      </c>
      <c r="X13" s="39" t="s">
        <v>19</v>
      </c>
      <c r="Y13" s="40"/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  <c r="AH13" s="112"/>
      <c r="AI13" s="112"/>
      <c r="AJ13" s="112"/>
      <c r="AK13" s="112"/>
    </row>
    <row r="14" spans="2:37" ht="27.95" customHeight="1">
      <c r="B14" s="42" t="s">
        <v>8</v>
      </c>
      <c r="C14" s="429"/>
      <c r="D14" s="2"/>
      <c r="E14" s="2"/>
      <c r="F14" s="2"/>
      <c r="G14" s="2"/>
      <c r="H14" s="3"/>
      <c r="I14" s="2"/>
      <c r="J14" s="3"/>
      <c r="K14" s="2"/>
      <c r="L14" s="3"/>
      <c r="M14" s="3"/>
      <c r="N14" s="2"/>
      <c r="O14" s="2"/>
      <c r="P14" s="2"/>
      <c r="Q14" s="2"/>
      <c r="R14" s="2"/>
      <c r="S14" s="2"/>
      <c r="T14" s="2"/>
      <c r="U14" s="2"/>
      <c r="V14" s="431"/>
      <c r="W14" s="113">
        <v>0</v>
      </c>
      <c r="X14" s="43" t="s">
        <v>25</v>
      </c>
      <c r="Y14" s="44"/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7" ht="27.95" customHeight="1">
      <c r="B15" s="42"/>
      <c r="C15" s="429"/>
      <c r="D15" s="2"/>
      <c r="E15" s="2"/>
      <c r="F15" s="2"/>
      <c r="G15" s="2"/>
      <c r="H15" s="3"/>
      <c r="I15" s="2"/>
      <c r="J15" s="3"/>
      <c r="K15" s="2"/>
      <c r="L15" s="3"/>
      <c r="M15" s="3"/>
      <c r="N15" s="2"/>
      <c r="O15" s="2"/>
      <c r="P15" s="2"/>
      <c r="Q15" s="2"/>
      <c r="R15" s="2"/>
      <c r="S15" s="2"/>
      <c r="T15" s="2"/>
      <c r="U15" s="2"/>
      <c r="V15" s="431"/>
      <c r="W15" s="47" t="s">
        <v>46</v>
      </c>
      <c r="X15" s="48" t="s">
        <v>27</v>
      </c>
      <c r="Y15" s="44"/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7" ht="27.95" customHeight="1">
      <c r="B16" s="42" t="s">
        <v>10</v>
      </c>
      <c r="C16" s="429"/>
      <c r="D16" s="52"/>
      <c r="E16" s="52"/>
      <c r="F16" s="2"/>
      <c r="G16" s="2"/>
      <c r="H16" s="52"/>
      <c r="I16" s="2"/>
      <c r="J16" s="3"/>
      <c r="K16" s="104"/>
      <c r="L16" s="3"/>
      <c r="M16" s="3"/>
      <c r="N16" s="52"/>
      <c r="O16" s="2"/>
      <c r="P16" s="2"/>
      <c r="Q16" s="52"/>
      <c r="R16" s="2"/>
      <c r="S16" s="3"/>
      <c r="T16" s="52"/>
      <c r="U16" s="2"/>
      <c r="V16" s="431"/>
      <c r="W16" s="108">
        <v>0</v>
      </c>
      <c r="X16" s="48" t="s">
        <v>30</v>
      </c>
      <c r="Y16" s="44"/>
      <c r="Z16" s="19"/>
      <c r="AA16" s="20" t="s">
        <v>31</v>
      </c>
      <c r="AB16" s="21">
        <v>1.6</v>
      </c>
      <c r="AC16" s="21">
        <f>AB16*1</f>
        <v>1.6</v>
      </c>
      <c r="AD16" s="21" t="s">
        <v>29</v>
      </c>
      <c r="AE16" s="21">
        <f>AB16*5</f>
        <v>8</v>
      </c>
      <c r="AF16" s="21">
        <f>AC16*4+AE16*4</f>
        <v>38.4</v>
      </c>
      <c r="AG16" s="113"/>
    </row>
    <row r="17" spans="2:34" ht="27.95" customHeight="1">
      <c r="B17" s="433" t="s">
        <v>38</v>
      </c>
      <c r="C17" s="429"/>
      <c r="D17" s="52"/>
      <c r="E17" s="52"/>
      <c r="F17" s="2"/>
      <c r="G17" s="2"/>
      <c r="H17" s="52"/>
      <c r="I17" s="2"/>
      <c r="J17" s="3"/>
      <c r="K17" s="52"/>
      <c r="L17" s="3"/>
      <c r="M17" s="3"/>
      <c r="N17" s="52"/>
      <c r="O17" s="2"/>
      <c r="P17" s="2"/>
      <c r="Q17" s="52"/>
      <c r="R17" s="2"/>
      <c r="S17" s="3"/>
      <c r="T17" s="52"/>
      <c r="U17" s="2"/>
      <c r="V17" s="431"/>
      <c r="W17" s="47" t="s">
        <v>47</v>
      </c>
      <c r="X17" s="48" t="s">
        <v>33</v>
      </c>
      <c r="Y17" s="44"/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4" ht="27.95" customHeight="1">
      <c r="B18" s="433"/>
      <c r="C18" s="429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431"/>
      <c r="W18" s="108">
        <v>0</v>
      </c>
      <c r="X18" s="98" t="s">
        <v>42</v>
      </c>
      <c r="Y18" s="53"/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4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431"/>
      <c r="W19" s="47" t="s">
        <v>12</v>
      </c>
      <c r="X19" s="56"/>
      <c r="Y19" s="44"/>
      <c r="Z19" s="20"/>
      <c r="AC19" s="20">
        <f>SUM(AC14:AC18)</f>
        <v>28</v>
      </c>
      <c r="AD19" s="20">
        <f>SUM(AD14:AD18)</f>
        <v>22.5</v>
      </c>
      <c r="AE19" s="20">
        <f>SUM(AE14:AE18)</f>
        <v>116</v>
      </c>
      <c r="AF19" s="20">
        <f>AC19*4+AD19*9+AE19*4</f>
        <v>778.5</v>
      </c>
      <c r="AG19" s="111"/>
    </row>
    <row r="20" spans="2:34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32"/>
      <c r="W20" s="109">
        <f>W14*4+W18*4+W16*9</f>
        <v>0</v>
      </c>
      <c r="X20" s="62"/>
      <c r="Y20" s="63"/>
      <c r="Z20" s="19"/>
      <c r="AC20" s="59">
        <f>AC19*4/AF19</f>
        <v>0.14386640976236351</v>
      </c>
      <c r="AD20" s="59">
        <f>AD19*9/AF19</f>
        <v>0.26011560693641617</v>
      </c>
      <c r="AE20" s="59">
        <f>AE19*4/AF19</f>
        <v>0.59601798330122024</v>
      </c>
      <c r="AG20" s="116"/>
    </row>
    <row r="21" spans="2:34" s="41" customFormat="1" ht="27.95" customHeight="1">
      <c r="B21" s="64">
        <v>5</v>
      </c>
      <c r="C21" s="421"/>
      <c r="D21" s="137" t="str">
        <f>'108.5月菜單'!J3</f>
        <v>香Q米飯</v>
      </c>
      <c r="E21" s="137" t="s">
        <v>291</v>
      </c>
      <c r="F21" s="137"/>
      <c r="G21" s="137" t="str">
        <f>'108.5月菜單'!J4</f>
        <v>醬燒雞腿</v>
      </c>
      <c r="H21" s="137" t="s">
        <v>348</v>
      </c>
      <c r="I21" s="137"/>
      <c r="J21" s="137" t="str">
        <f>'108.5月菜單'!J5</f>
        <v>鮮菇佐金雕卷(加)</v>
      </c>
      <c r="K21" s="137" t="s">
        <v>72</v>
      </c>
      <c r="L21" s="188"/>
      <c r="M21" s="189" t="str">
        <f>'108.5月菜單'!J6</f>
        <v>三色豆腐(豆)</v>
      </c>
      <c r="N21" s="137" t="s">
        <v>17</v>
      </c>
      <c r="O21" s="137"/>
      <c r="P21" s="137" t="str">
        <f>'108.5月菜單'!J7</f>
        <v>深色蔬菜</v>
      </c>
      <c r="Q21" s="137" t="s">
        <v>135</v>
      </c>
      <c r="R21" s="137"/>
      <c r="S21" s="137" t="str">
        <f>'108.5月菜單'!J8</f>
        <v>味噌海芽湯</v>
      </c>
      <c r="T21" s="137" t="s">
        <v>132</v>
      </c>
      <c r="U21" s="137"/>
      <c r="V21" s="422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  <c r="AH21" s="112"/>
    </row>
    <row r="22" spans="2:34" s="69" customFormat="1" ht="27.75" customHeight="1">
      <c r="B22" s="65" t="s">
        <v>8</v>
      </c>
      <c r="C22" s="421"/>
      <c r="D22" s="140" t="s">
        <v>24</v>
      </c>
      <c r="E22" s="140"/>
      <c r="F22" s="138">
        <v>100</v>
      </c>
      <c r="G22" s="138" t="s">
        <v>134</v>
      </c>
      <c r="H22" s="138"/>
      <c r="I22" s="138">
        <v>60</v>
      </c>
      <c r="J22" s="138" t="s">
        <v>94</v>
      </c>
      <c r="K22" s="138"/>
      <c r="L22" s="138">
        <v>40</v>
      </c>
      <c r="M22" s="138" t="s">
        <v>101</v>
      </c>
      <c r="N22" s="138" t="s">
        <v>349</v>
      </c>
      <c r="O22" s="138">
        <v>60</v>
      </c>
      <c r="P22" s="2" t="s">
        <v>65</v>
      </c>
      <c r="Q22" s="2"/>
      <c r="R22" s="2">
        <v>100</v>
      </c>
      <c r="S22" s="138" t="s">
        <v>350</v>
      </c>
      <c r="T22" s="138"/>
      <c r="U22" s="138">
        <v>1</v>
      </c>
      <c r="V22" s="423"/>
      <c r="W22" s="113">
        <v>98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  <c r="AH22" s="70"/>
    </row>
    <row r="23" spans="2:34" s="69" customFormat="1" ht="27.95" customHeight="1">
      <c r="B23" s="65">
        <v>1</v>
      </c>
      <c r="C23" s="421"/>
      <c r="D23" s="2"/>
      <c r="E23" s="3"/>
      <c r="F23" s="2"/>
      <c r="G23" s="138"/>
      <c r="H23" s="138"/>
      <c r="I23" s="138"/>
      <c r="J23" s="138" t="s">
        <v>153</v>
      </c>
      <c r="K23" s="138"/>
      <c r="L23" s="138">
        <v>5</v>
      </c>
      <c r="M23" s="138" t="s">
        <v>386</v>
      </c>
      <c r="N23" s="138"/>
      <c r="O23" s="138">
        <v>10</v>
      </c>
      <c r="P23" s="138"/>
      <c r="Q23" s="138"/>
      <c r="R23" s="138"/>
      <c r="S23" s="138" t="s">
        <v>351</v>
      </c>
      <c r="T23" s="138"/>
      <c r="U23" s="138">
        <v>20</v>
      </c>
      <c r="V23" s="423"/>
      <c r="W23" s="47" t="s">
        <v>46</v>
      </c>
      <c r="X23" s="48" t="s">
        <v>27</v>
      </c>
      <c r="Y23" s="44">
        <v>1.6</v>
      </c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11"/>
      <c r="AH23" s="70"/>
    </row>
    <row r="24" spans="2:34" s="69" customFormat="1" ht="27.95" customHeight="1">
      <c r="B24" s="65" t="s">
        <v>10</v>
      </c>
      <c r="C24" s="421"/>
      <c r="D24" s="3"/>
      <c r="E24" s="3"/>
      <c r="F24" s="3"/>
      <c r="G24" s="138"/>
      <c r="H24" s="139"/>
      <c r="I24" s="138"/>
      <c r="J24" s="138" t="s">
        <v>383</v>
      </c>
      <c r="K24" s="139"/>
      <c r="L24" s="138">
        <v>3</v>
      </c>
      <c r="M24" s="138" t="s">
        <v>388</v>
      </c>
      <c r="N24" s="139"/>
      <c r="O24" s="138">
        <v>5</v>
      </c>
      <c r="P24" s="138"/>
      <c r="Q24" s="139"/>
      <c r="R24" s="138"/>
      <c r="S24" s="140" t="s">
        <v>352</v>
      </c>
      <c r="T24" s="139"/>
      <c r="U24" s="138">
        <v>1</v>
      </c>
      <c r="V24" s="423"/>
      <c r="W24" s="108">
        <v>24.5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  <c r="AH24" s="70"/>
    </row>
    <row r="25" spans="2:34" s="69" customFormat="1" ht="27.95" customHeight="1">
      <c r="B25" s="435" t="s">
        <v>39</v>
      </c>
      <c r="C25" s="421"/>
      <c r="D25" s="3"/>
      <c r="E25" s="3"/>
      <c r="F25" s="3"/>
      <c r="G25" s="138"/>
      <c r="H25" s="139"/>
      <c r="I25" s="138"/>
      <c r="J25" s="138" t="s">
        <v>384</v>
      </c>
      <c r="K25" s="193" t="s">
        <v>385</v>
      </c>
      <c r="L25" s="138">
        <v>20</v>
      </c>
      <c r="M25" s="138"/>
      <c r="N25" s="139"/>
      <c r="O25" s="138"/>
      <c r="P25" s="138"/>
      <c r="Q25" s="139"/>
      <c r="R25" s="138"/>
      <c r="S25" s="138"/>
      <c r="T25" s="193"/>
      <c r="U25" s="138"/>
      <c r="V25" s="423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  <c r="AH25" s="70"/>
    </row>
    <row r="26" spans="2:34" s="69" customFormat="1" ht="27.95" customHeight="1">
      <c r="B26" s="435"/>
      <c r="C26" s="421"/>
      <c r="D26" s="3"/>
      <c r="E26" s="3"/>
      <c r="F26" s="3"/>
      <c r="G26" s="141"/>
      <c r="H26" s="139"/>
      <c r="I26" s="138"/>
      <c r="J26" s="138"/>
      <c r="K26" s="139"/>
      <c r="L26" s="138"/>
      <c r="M26" s="138"/>
      <c r="N26" s="139"/>
      <c r="O26" s="138"/>
      <c r="P26" s="138"/>
      <c r="Q26" s="139"/>
      <c r="R26" s="138"/>
      <c r="S26" s="138"/>
      <c r="T26" s="139"/>
      <c r="U26" s="138"/>
      <c r="V26" s="423"/>
      <c r="W26" s="108">
        <v>26.9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  <c r="AH26" s="70"/>
    </row>
    <row r="27" spans="2:34" s="69" customFormat="1" ht="27.95" customHeight="1">
      <c r="B27" s="76" t="s">
        <v>36</v>
      </c>
      <c r="C27" s="143"/>
      <c r="D27" s="3"/>
      <c r="E27" s="52"/>
      <c r="F27" s="3"/>
      <c r="G27" s="138"/>
      <c r="H27" s="139"/>
      <c r="I27" s="138"/>
      <c r="J27" s="138"/>
      <c r="K27" s="139"/>
      <c r="L27" s="138"/>
      <c r="M27" s="138"/>
      <c r="N27" s="139"/>
      <c r="O27" s="138"/>
      <c r="P27" s="138"/>
      <c r="Q27" s="139"/>
      <c r="R27" s="138"/>
      <c r="S27" s="138"/>
      <c r="T27" s="139"/>
      <c r="U27" s="138"/>
      <c r="V27" s="423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1"/>
      <c r="AH27" s="70"/>
    </row>
    <row r="28" spans="2:34" s="69" customFormat="1" ht="27.95" customHeight="1" thickBot="1">
      <c r="B28" s="78"/>
      <c r="C28" s="145"/>
      <c r="D28" s="139"/>
      <c r="E28" s="139"/>
      <c r="F28" s="138"/>
      <c r="G28" s="138"/>
      <c r="H28" s="139"/>
      <c r="I28" s="138"/>
      <c r="J28" s="138"/>
      <c r="K28" s="139"/>
      <c r="L28" s="138"/>
      <c r="M28" s="138"/>
      <c r="N28" s="139"/>
      <c r="O28" s="138"/>
      <c r="P28" s="138"/>
      <c r="Q28" s="139"/>
      <c r="R28" s="138"/>
      <c r="S28" s="138"/>
      <c r="T28" s="139"/>
      <c r="U28" s="138"/>
      <c r="V28" s="424"/>
      <c r="W28" s="109">
        <f>W22*4+W26*4+W24*9</f>
        <v>720.1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6"/>
      <c r="AH28" s="70"/>
    </row>
    <row r="29" spans="2:34" s="41" customFormat="1" ht="27.95" customHeight="1">
      <c r="B29" s="36">
        <v>5</v>
      </c>
      <c r="C29" s="421"/>
      <c r="D29" s="137" t="str">
        <f>'108.5月菜單'!N3</f>
        <v>地瓜飯</v>
      </c>
      <c r="E29" s="137" t="s">
        <v>136</v>
      </c>
      <c r="F29" s="137"/>
      <c r="G29" s="137" t="str">
        <f>'108.5月菜單'!N4</f>
        <v>蒜泥白肉</v>
      </c>
      <c r="H29" s="137" t="s">
        <v>132</v>
      </c>
      <c r="I29" s="137"/>
      <c r="J29" s="137" t="str">
        <f>'108.5月菜單'!N5</f>
        <v>咖哩雞</v>
      </c>
      <c r="K29" s="137" t="s">
        <v>132</v>
      </c>
      <c r="L29" s="137"/>
      <c r="M29" s="137" t="str">
        <f>'108.5月菜單'!N6</f>
        <v>脆炒筍絲</v>
      </c>
      <c r="N29" s="137" t="s">
        <v>132</v>
      </c>
      <c r="O29" s="137"/>
      <c r="P29" s="137" t="str">
        <f>'108.5月菜單'!N7</f>
        <v>淺色蔬菜</v>
      </c>
      <c r="Q29" s="137" t="s">
        <v>135</v>
      </c>
      <c r="R29" s="137"/>
      <c r="S29" s="137" t="str">
        <f>'108.5月菜單'!N8</f>
        <v>金針菇蛋花湯</v>
      </c>
      <c r="T29" s="137" t="s">
        <v>132</v>
      </c>
      <c r="U29" s="137"/>
      <c r="V29" s="422"/>
      <c r="W29" s="38" t="s">
        <v>44</v>
      </c>
      <c r="X29" s="39" t="s">
        <v>19</v>
      </c>
      <c r="Y29" s="40">
        <v>5.6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  <c r="AH29" s="112"/>
    </row>
    <row r="30" spans="2:34" ht="27.95" customHeight="1">
      <c r="B30" s="42" t="s">
        <v>8</v>
      </c>
      <c r="C30" s="421"/>
      <c r="D30" s="2" t="s">
        <v>137</v>
      </c>
      <c r="E30" s="2"/>
      <c r="F30" s="2">
        <v>60</v>
      </c>
      <c r="G30" s="2" t="s">
        <v>146</v>
      </c>
      <c r="H30" s="138"/>
      <c r="I30" s="138">
        <v>60</v>
      </c>
      <c r="J30" s="140" t="s">
        <v>211</v>
      </c>
      <c r="K30" s="140"/>
      <c r="L30" s="140">
        <v>45</v>
      </c>
      <c r="M30" s="2" t="s">
        <v>214</v>
      </c>
      <c r="N30" s="193"/>
      <c r="O30" s="2">
        <v>50</v>
      </c>
      <c r="P30" s="2" t="s">
        <v>65</v>
      </c>
      <c r="Q30" s="2"/>
      <c r="R30" s="2">
        <v>100</v>
      </c>
      <c r="S30" s="2" t="s">
        <v>94</v>
      </c>
      <c r="T30" s="2"/>
      <c r="U30" s="2">
        <v>30</v>
      </c>
      <c r="V30" s="423"/>
      <c r="W30" s="113">
        <v>109</v>
      </c>
      <c r="X30" s="43" t="s">
        <v>25</v>
      </c>
      <c r="Y30" s="44">
        <v>2.2000000000000002</v>
      </c>
      <c r="Z30" s="19"/>
      <c r="AA30" s="45" t="s">
        <v>26</v>
      </c>
      <c r="AB30" s="21">
        <v>6.3</v>
      </c>
      <c r="AC30" s="21">
        <f>AB30*2</f>
        <v>12.6</v>
      </c>
      <c r="AD30" s="21"/>
      <c r="AE30" s="21">
        <f>AB30*15</f>
        <v>94.5</v>
      </c>
      <c r="AF30" s="21">
        <f>AC30*4+AE30*4</f>
        <v>428.4</v>
      </c>
      <c r="AG30" s="113"/>
    </row>
    <row r="31" spans="2:34" ht="27.95" customHeight="1">
      <c r="B31" s="42">
        <v>2</v>
      </c>
      <c r="C31" s="421"/>
      <c r="D31" s="2" t="s">
        <v>133</v>
      </c>
      <c r="E31" s="2"/>
      <c r="F31" s="2">
        <v>80</v>
      </c>
      <c r="G31" s="138" t="s">
        <v>210</v>
      </c>
      <c r="H31" s="138"/>
      <c r="I31" s="138">
        <v>1</v>
      </c>
      <c r="J31" s="140" t="s">
        <v>138</v>
      </c>
      <c r="K31" s="140"/>
      <c r="L31" s="140">
        <v>5</v>
      </c>
      <c r="M31" s="2" t="s">
        <v>153</v>
      </c>
      <c r="N31" s="138"/>
      <c r="O31" s="2">
        <v>10</v>
      </c>
      <c r="P31" s="2"/>
      <c r="Q31" s="52"/>
      <c r="R31" s="2"/>
      <c r="S31" s="2" t="s">
        <v>213</v>
      </c>
      <c r="T31" s="2"/>
      <c r="U31" s="2">
        <v>10</v>
      </c>
      <c r="V31" s="423"/>
      <c r="W31" s="47" t="s">
        <v>46</v>
      </c>
      <c r="X31" s="48" t="s">
        <v>27</v>
      </c>
      <c r="Y31" s="44">
        <v>2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4" ht="27.95" customHeight="1">
      <c r="B32" s="42" t="s">
        <v>10</v>
      </c>
      <c r="C32" s="421"/>
      <c r="D32" s="139"/>
      <c r="E32" s="139"/>
      <c r="F32" s="138"/>
      <c r="G32" s="138"/>
      <c r="H32" s="139"/>
      <c r="I32" s="138"/>
      <c r="J32" s="2" t="s">
        <v>153</v>
      </c>
      <c r="K32" s="180"/>
      <c r="L32" s="140">
        <v>5</v>
      </c>
      <c r="M32" s="2" t="s">
        <v>353</v>
      </c>
      <c r="N32" s="139"/>
      <c r="O32" s="2">
        <v>10</v>
      </c>
      <c r="P32" s="2"/>
      <c r="Q32" s="52"/>
      <c r="R32" s="2"/>
      <c r="S32" s="2" t="s">
        <v>153</v>
      </c>
      <c r="T32" s="2"/>
      <c r="U32" s="2">
        <v>5</v>
      </c>
      <c r="V32" s="423"/>
      <c r="W32" s="108">
        <v>21</v>
      </c>
      <c r="X32" s="48" t="s">
        <v>30</v>
      </c>
      <c r="Y32" s="44">
        <v>2</v>
      </c>
      <c r="Z32" s="19"/>
      <c r="AA32" s="20" t="s">
        <v>31</v>
      </c>
      <c r="AB32" s="21">
        <v>1.7</v>
      </c>
      <c r="AC32" s="21">
        <f>AB32*1</f>
        <v>1.7</v>
      </c>
      <c r="AD32" s="21" t="s">
        <v>29</v>
      </c>
      <c r="AE32" s="21">
        <f>AB32*5</f>
        <v>8.5</v>
      </c>
      <c r="AF32" s="21">
        <f>AC32*4+AE32*4</f>
        <v>40.799999999999997</v>
      </c>
      <c r="AG32" s="113"/>
    </row>
    <row r="33" spans="2:34" ht="27.95" customHeight="1">
      <c r="B33" s="433" t="s">
        <v>40</v>
      </c>
      <c r="C33" s="421"/>
      <c r="D33" s="139"/>
      <c r="E33" s="139"/>
      <c r="F33" s="138"/>
      <c r="G33" s="138"/>
      <c r="H33" s="139"/>
      <c r="I33" s="138"/>
      <c r="J33" s="140" t="s">
        <v>139</v>
      </c>
      <c r="K33" s="139"/>
      <c r="L33" s="140">
        <v>10</v>
      </c>
      <c r="M33" s="2"/>
      <c r="N33" s="139"/>
      <c r="O33" s="2"/>
      <c r="P33" s="138"/>
      <c r="Q33" s="139"/>
      <c r="R33" s="138"/>
      <c r="S33" s="2" t="s">
        <v>209</v>
      </c>
      <c r="T33" s="104"/>
      <c r="U33" s="2">
        <v>5</v>
      </c>
      <c r="V33" s="423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4" ht="27.95" customHeight="1">
      <c r="B34" s="433"/>
      <c r="C34" s="421"/>
      <c r="D34" s="139"/>
      <c r="E34" s="139"/>
      <c r="F34" s="138"/>
      <c r="G34" s="138"/>
      <c r="H34" s="139"/>
      <c r="I34" s="138"/>
      <c r="J34" s="140" t="s">
        <v>212</v>
      </c>
      <c r="K34" s="139"/>
      <c r="L34" s="140">
        <v>1</v>
      </c>
      <c r="M34" s="2"/>
      <c r="N34" s="139"/>
      <c r="O34" s="2"/>
      <c r="P34" s="138"/>
      <c r="Q34" s="139"/>
      <c r="R34" s="138"/>
      <c r="S34" s="2"/>
      <c r="T34" s="52"/>
      <c r="U34" s="2"/>
      <c r="V34" s="423"/>
      <c r="W34" s="108">
        <v>26.6</v>
      </c>
      <c r="X34" s="98" t="s">
        <v>42</v>
      </c>
      <c r="Y34" s="53">
        <v>0</v>
      </c>
      <c r="Z34" s="190"/>
      <c r="AA34" s="20" t="s">
        <v>35</v>
      </c>
      <c r="AB34" s="21">
        <v>1</v>
      </c>
      <c r="AE34" s="20">
        <f>AB34*15</f>
        <v>15</v>
      </c>
      <c r="AG34" s="113"/>
    </row>
    <row r="35" spans="2:34" ht="27.95" customHeight="1">
      <c r="B35" s="76" t="s">
        <v>36</v>
      </c>
      <c r="C35" s="146"/>
      <c r="D35" s="139"/>
      <c r="E35" s="139"/>
      <c r="F35" s="138"/>
      <c r="G35" s="138"/>
      <c r="H35" s="139"/>
      <c r="I35" s="138"/>
      <c r="J35" s="138"/>
      <c r="K35" s="139"/>
      <c r="L35" s="138"/>
      <c r="M35" s="2"/>
      <c r="N35" s="139"/>
      <c r="O35" s="2"/>
      <c r="P35" s="138"/>
      <c r="Q35" s="139"/>
      <c r="R35" s="138"/>
      <c r="S35" s="138"/>
      <c r="T35" s="138"/>
      <c r="U35" s="138"/>
      <c r="V35" s="423"/>
      <c r="W35" s="47" t="s">
        <v>12</v>
      </c>
      <c r="X35" s="56"/>
      <c r="Y35" s="44"/>
      <c r="Z35" s="20"/>
      <c r="AC35" s="20">
        <f>SUM(AC30:AC34)</f>
        <v>28.3</v>
      </c>
      <c r="AD35" s="20">
        <f>SUM(AD30:AD34)</f>
        <v>22.5</v>
      </c>
      <c r="AE35" s="20">
        <f>SUM(AE30:AE34)</f>
        <v>118</v>
      </c>
      <c r="AF35" s="20">
        <f>AC35*4+AD35*9+AE35*4</f>
        <v>787.7</v>
      </c>
      <c r="AG35" s="111"/>
    </row>
    <row r="36" spans="2:34" ht="27.95" customHeight="1">
      <c r="B36" s="144"/>
      <c r="C36" s="147"/>
      <c r="D36" s="139"/>
      <c r="E36" s="139"/>
      <c r="F36" s="138"/>
      <c r="G36" s="138"/>
      <c r="H36" s="139"/>
      <c r="I36" s="138"/>
      <c r="J36" s="138"/>
      <c r="K36" s="139"/>
      <c r="L36" s="138"/>
      <c r="M36" s="138"/>
      <c r="N36" s="139"/>
      <c r="O36" s="138"/>
      <c r="P36" s="138"/>
      <c r="Q36" s="139"/>
      <c r="R36" s="138"/>
      <c r="S36" s="138"/>
      <c r="T36" s="139"/>
      <c r="U36" s="138"/>
      <c r="V36" s="424"/>
      <c r="W36" s="109">
        <f>W30*4+W34*4+W32*9</f>
        <v>731.4</v>
      </c>
      <c r="X36" s="62"/>
      <c r="Y36" s="63"/>
      <c r="Z36" s="19"/>
      <c r="AC36" s="59">
        <f>AC35*4/AF35</f>
        <v>0.14370953408658119</v>
      </c>
      <c r="AD36" s="59">
        <f>AD35*9/AF35</f>
        <v>0.25707756760187889</v>
      </c>
      <c r="AE36" s="59">
        <f>AE35*4/AF35</f>
        <v>0.5992128983115399</v>
      </c>
      <c r="AG36" s="116"/>
    </row>
    <row r="37" spans="2:34" s="41" customFormat="1" ht="27.95" customHeight="1">
      <c r="B37" s="173">
        <v>5</v>
      </c>
      <c r="C37" s="421"/>
      <c r="D37" s="137" t="str">
        <f>'108.5月菜單'!R3</f>
        <v>台式米糕</v>
      </c>
      <c r="E37" s="137" t="s">
        <v>292</v>
      </c>
      <c r="F37" s="137"/>
      <c r="G37" s="137" t="str">
        <f>'108.5月菜單'!R4</f>
        <v>糖醋咕咾肉</v>
      </c>
      <c r="H37" s="137" t="s">
        <v>17</v>
      </c>
      <c r="I37" s="137"/>
      <c r="J37" s="137" t="str">
        <f>'108.5月菜單'!R5</f>
        <v>富貴明蝦(海加)(炸)</v>
      </c>
      <c r="K37" s="137" t="s">
        <v>66</v>
      </c>
      <c r="L37" s="137"/>
      <c r="M37" s="137" t="str">
        <f>'108.5月菜單'!R6</f>
        <v>家常小菜(豆)</v>
      </c>
      <c r="N37" s="137" t="s">
        <v>132</v>
      </c>
      <c r="O37" s="137"/>
      <c r="P37" s="137" t="str">
        <f>'108.5月菜單'!R7</f>
        <v>深色蔬菜</v>
      </c>
      <c r="Q37" s="137" t="s">
        <v>135</v>
      </c>
      <c r="R37" s="137"/>
      <c r="S37" s="137" t="str">
        <f>'108.5月菜單'!R8</f>
        <v>冬瓜湯</v>
      </c>
      <c r="T37" s="137" t="s">
        <v>132</v>
      </c>
      <c r="U37" s="137"/>
      <c r="V37" s="422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  <c r="AH37" s="112"/>
    </row>
    <row r="38" spans="2:34" ht="27.95" customHeight="1">
      <c r="B38" s="174" t="s">
        <v>8</v>
      </c>
      <c r="C38" s="421"/>
      <c r="D38" s="2" t="s">
        <v>208</v>
      </c>
      <c r="E38" s="3"/>
      <c r="F38" s="2">
        <v>15</v>
      </c>
      <c r="G38" s="138" t="s">
        <v>389</v>
      </c>
      <c r="H38" s="140"/>
      <c r="I38" s="138">
        <v>60</v>
      </c>
      <c r="J38" s="138" t="s">
        <v>409</v>
      </c>
      <c r="K38" s="140" t="s">
        <v>410</v>
      </c>
      <c r="L38" s="138">
        <v>60</v>
      </c>
      <c r="M38" s="138" t="s">
        <v>80</v>
      </c>
      <c r="N38" s="140"/>
      <c r="O38" s="138">
        <v>30</v>
      </c>
      <c r="P38" s="2" t="s">
        <v>65</v>
      </c>
      <c r="Q38" s="2"/>
      <c r="R38" s="2">
        <v>100</v>
      </c>
      <c r="S38" s="140" t="s">
        <v>92</v>
      </c>
      <c r="T38" s="140"/>
      <c r="U38" s="140">
        <v>30</v>
      </c>
      <c r="V38" s="423"/>
      <c r="W38" s="113">
        <v>100.5</v>
      </c>
      <c r="X38" s="43" t="s">
        <v>25</v>
      </c>
      <c r="Y38" s="44">
        <v>2.4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4" ht="27.95" customHeight="1">
      <c r="B39" s="174">
        <v>3</v>
      </c>
      <c r="C39" s="421"/>
      <c r="D39" s="2" t="s">
        <v>24</v>
      </c>
      <c r="E39" s="3"/>
      <c r="F39" s="2">
        <v>65</v>
      </c>
      <c r="G39" s="3" t="s">
        <v>390</v>
      </c>
      <c r="H39" s="52"/>
      <c r="I39" s="2">
        <v>20</v>
      </c>
      <c r="J39" s="138"/>
      <c r="K39" s="140"/>
      <c r="L39" s="138"/>
      <c r="M39" s="3" t="s">
        <v>262</v>
      </c>
      <c r="N39" s="106"/>
      <c r="O39" s="2">
        <v>30</v>
      </c>
      <c r="P39" s="138"/>
      <c r="Q39" s="140"/>
      <c r="R39" s="138"/>
      <c r="S39" s="140" t="s">
        <v>222</v>
      </c>
      <c r="T39" s="140"/>
      <c r="U39" s="140">
        <v>1</v>
      </c>
      <c r="V39" s="423"/>
      <c r="W39" s="47" t="s">
        <v>46</v>
      </c>
      <c r="X39" s="48" t="s">
        <v>27</v>
      </c>
      <c r="Y39" s="44">
        <v>2.1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4" ht="27.95" customHeight="1">
      <c r="B40" s="174" t="s">
        <v>10</v>
      </c>
      <c r="C40" s="421"/>
      <c r="D40" s="3" t="s">
        <v>55</v>
      </c>
      <c r="E40" s="3"/>
      <c r="F40" s="3">
        <v>20</v>
      </c>
      <c r="G40" s="138"/>
      <c r="H40" s="140"/>
      <c r="I40" s="138"/>
      <c r="J40" s="140"/>
      <c r="K40" s="138"/>
      <c r="L40" s="140"/>
      <c r="M40" s="138" t="s">
        <v>355</v>
      </c>
      <c r="N40" s="140" t="s">
        <v>349</v>
      </c>
      <c r="O40" s="138">
        <v>10</v>
      </c>
      <c r="P40" s="138"/>
      <c r="Q40" s="140"/>
      <c r="R40" s="138"/>
      <c r="S40" s="140"/>
      <c r="T40" s="140"/>
      <c r="U40" s="140"/>
      <c r="V40" s="423"/>
      <c r="W40" s="108">
        <v>24.5</v>
      </c>
      <c r="X40" s="48" t="s">
        <v>30</v>
      </c>
      <c r="Y40" s="44">
        <v>2.5</v>
      </c>
      <c r="Z40" s="19"/>
      <c r="AA40" s="20" t="s">
        <v>31</v>
      </c>
      <c r="AB40" s="21">
        <v>1.5</v>
      </c>
      <c r="AC40" s="21">
        <f>AB40*1</f>
        <v>1.5</v>
      </c>
      <c r="AD40" s="21" t="s">
        <v>29</v>
      </c>
      <c r="AE40" s="21">
        <f>AB40*5</f>
        <v>7.5</v>
      </c>
      <c r="AF40" s="21">
        <f>AC40*4+AE40*4</f>
        <v>36</v>
      </c>
      <c r="AG40" s="113"/>
    </row>
    <row r="41" spans="2:34" ht="27.95" customHeight="1">
      <c r="B41" s="434" t="s">
        <v>59</v>
      </c>
      <c r="C41" s="421"/>
      <c r="D41" s="3" t="s">
        <v>83</v>
      </c>
      <c r="E41" s="3"/>
      <c r="F41" s="3">
        <v>10</v>
      </c>
      <c r="G41" s="138"/>
      <c r="H41" s="140"/>
      <c r="I41" s="138"/>
      <c r="J41" s="140"/>
      <c r="K41" s="138"/>
      <c r="L41" s="140"/>
      <c r="M41" s="138"/>
      <c r="N41" s="140"/>
      <c r="O41" s="138"/>
      <c r="P41" s="138"/>
      <c r="Q41" s="140"/>
      <c r="R41" s="138"/>
      <c r="S41" s="140"/>
      <c r="T41" s="140"/>
      <c r="U41" s="140"/>
      <c r="V41" s="423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4" ht="27.95" customHeight="1">
      <c r="B42" s="434"/>
      <c r="C42" s="421"/>
      <c r="D42" s="139"/>
      <c r="E42" s="139"/>
      <c r="F42" s="138"/>
      <c r="G42" s="138"/>
      <c r="H42" s="139"/>
      <c r="I42" s="138"/>
      <c r="J42" s="138"/>
      <c r="K42" s="139"/>
      <c r="L42" s="138"/>
      <c r="M42" s="138"/>
      <c r="N42" s="139"/>
      <c r="O42" s="138"/>
      <c r="P42" s="138"/>
      <c r="Q42" s="139"/>
      <c r="R42" s="138"/>
      <c r="S42" s="140"/>
      <c r="T42" s="139"/>
      <c r="U42" s="140"/>
      <c r="V42" s="423"/>
      <c r="W42" s="108">
        <v>26.9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4" ht="27.95" customHeight="1">
      <c r="B43" s="142" t="s">
        <v>51</v>
      </c>
      <c r="C43" s="146"/>
      <c r="D43" s="139"/>
      <c r="E43" s="139"/>
      <c r="F43" s="138"/>
      <c r="G43" s="138"/>
      <c r="H43" s="139"/>
      <c r="I43" s="138"/>
      <c r="J43" s="140"/>
      <c r="K43" s="139"/>
      <c r="L43" s="140"/>
      <c r="M43" s="138"/>
      <c r="N43" s="139"/>
      <c r="O43" s="138"/>
      <c r="P43" s="138"/>
      <c r="Q43" s="139"/>
      <c r="R43" s="138"/>
      <c r="S43" s="140"/>
      <c r="T43" s="139"/>
      <c r="U43" s="140"/>
      <c r="V43" s="423"/>
      <c r="W43" s="47" t="s">
        <v>12</v>
      </c>
      <c r="X43" s="56"/>
      <c r="Y43" s="44"/>
      <c r="Z43" s="20"/>
      <c r="AC43" s="20">
        <f>SUM(AC38:AC42)</f>
        <v>29.599999999999998</v>
      </c>
      <c r="AD43" s="20">
        <f>SUM(AD38:AD42)</f>
        <v>24</v>
      </c>
      <c r="AE43" s="20">
        <f>SUM(AE38:AE42)</f>
        <v>97.5</v>
      </c>
      <c r="AF43" s="20">
        <f>AC43*4+AD43*9+AE43*4</f>
        <v>724.4</v>
      </c>
      <c r="AG43" s="111"/>
    </row>
    <row r="44" spans="2:34" ht="27.95" customHeight="1" thickBot="1">
      <c r="B44" s="175"/>
      <c r="C44" s="147"/>
      <c r="D44" s="148"/>
      <c r="E44" s="148"/>
      <c r="F44" s="149"/>
      <c r="G44" s="149"/>
      <c r="H44" s="148"/>
      <c r="I44" s="149"/>
      <c r="J44" s="149"/>
      <c r="K44" s="148"/>
      <c r="L44" s="149"/>
      <c r="M44" s="149"/>
      <c r="N44" s="148"/>
      <c r="O44" s="149"/>
      <c r="P44" s="149"/>
      <c r="Q44" s="148"/>
      <c r="R44" s="149"/>
      <c r="S44" s="149"/>
      <c r="T44" s="148"/>
      <c r="U44" s="149"/>
      <c r="V44" s="424"/>
      <c r="W44" s="109">
        <f>W38*4+W42*4+W40*9</f>
        <v>730.1</v>
      </c>
      <c r="X44" s="62"/>
      <c r="Y44" s="63"/>
      <c r="Z44" s="19"/>
      <c r="AC44" s="59">
        <f>AC43*4/AF43</f>
        <v>0.16344561016013251</v>
      </c>
      <c r="AD44" s="59">
        <f>AD43*9/AF43</f>
        <v>0.29817780231916069</v>
      </c>
      <c r="AE44" s="59">
        <f>AE43*4/AF43</f>
        <v>0.53837658752070683</v>
      </c>
      <c r="AG44" s="116"/>
    </row>
    <row r="45" spans="2:34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88"/>
      <c r="AA45" s="74"/>
      <c r="AB45" s="68"/>
      <c r="AC45" s="74"/>
      <c r="AD45" s="74"/>
      <c r="AE45" s="74"/>
      <c r="AF45" s="74"/>
      <c r="AG45" s="74"/>
      <c r="AH45" s="74"/>
    </row>
    <row r="46" spans="2:34">
      <c r="B46" s="68"/>
      <c r="C46" s="89"/>
      <c r="D46" s="419"/>
      <c r="E46" s="419"/>
      <c r="F46" s="420"/>
      <c r="G46" s="420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4" ht="27.75">
      <c r="D47" s="184"/>
      <c r="E47" s="183"/>
      <c r="F47" s="184"/>
      <c r="G47" s="20"/>
      <c r="Y47" s="94"/>
    </row>
    <row r="48" spans="2:34" ht="27.75">
      <c r="D48" s="184"/>
      <c r="E48" s="183"/>
      <c r="F48" s="184"/>
      <c r="G48" s="20"/>
      <c r="Y48" s="94"/>
    </row>
    <row r="49" spans="4:25" ht="27.75">
      <c r="D49" s="183"/>
      <c r="E49" s="183"/>
      <c r="F49" s="183"/>
      <c r="G49" s="20"/>
      <c r="Y49" s="94"/>
    </row>
    <row r="50" spans="4:25" ht="27.75">
      <c r="D50" s="183"/>
      <c r="E50" s="183"/>
      <c r="F50" s="183"/>
      <c r="G50" s="20"/>
      <c r="Y50" s="94"/>
    </row>
    <row r="51" spans="4:25">
      <c r="Y51" s="94"/>
    </row>
    <row r="52" spans="4:25">
      <c r="Y52" s="94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1599999999999999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9" zoomScale="60" workbookViewId="0">
      <selection activeCell="W19" sqref="W19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4" s="7" customFormat="1" ht="38.25">
      <c r="B1" s="426" t="s">
        <v>398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6"/>
      <c r="AB1" s="8"/>
    </row>
    <row r="2" spans="2:34" s="7" customFormat="1" ht="9.75" customHeight="1">
      <c r="B2" s="427"/>
      <c r="C2" s="428"/>
      <c r="D2" s="428"/>
      <c r="E2" s="428"/>
      <c r="F2" s="428"/>
      <c r="G2" s="428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4" s="20" customFormat="1" ht="31.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4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4" s="41" customFormat="1" ht="65.099999999999994" customHeight="1">
      <c r="B5" s="36">
        <v>5</v>
      </c>
      <c r="C5" s="429"/>
      <c r="D5" s="37" t="str">
        <f>'108.5月菜單'!B12</f>
        <v>香Q米飯</v>
      </c>
      <c r="E5" s="37" t="s">
        <v>73</v>
      </c>
      <c r="F5" s="1" t="s">
        <v>16</v>
      </c>
      <c r="G5" s="117" t="str">
        <f>'108.5月菜單'!B13</f>
        <v>泰式椒麻雞</v>
      </c>
      <c r="H5" s="37" t="s">
        <v>17</v>
      </c>
      <c r="I5" s="1" t="s">
        <v>16</v>
      </c>
      <c r="J5" s="37" t="str">
        <f>'108.5月菜單'!B14</f>
        <v>絞肉鴿蛋</v>
      </c>
      <c r="K5" s="37" t="s">
        <v>72</v>
      </c>
      <c r="L5" s="1" t="s">
        <v>16</v>
      </c>
      <c r="M5" s="37" t="str">
        <f>'108.5月菜單'!B15</f>
        <v>薑香絲瓜</v>
      </c>
      <c r="N5" s="37" t="s">
        <v>17</v>
      </c>
      <c r="O5" s="1" t="s">
        <v>16</v>
      </c>
      <c r="P5" s="37" t="str">
        <f>'108.5月菜單'!B16</f>
        <v>深色蔬菜</v>
      </c>
      <c r="Q5" s="37" t="s">
        <v>75</v>
      </c>
      <c r="R5" s="1" t="s">
        <v>16</v>
      </c>
      <c r="S5" s="37" t="str">
        <f>'108.5月菜單'!B17</f>
        <v>味噌豆腐湯(豆)</v>
      </c>
      <c r="T5" s="37" t="s">
        <v>72</v>
      </c>
      <c r="U5" s="1" t="s">
        <v>16</v>
      </c>
      <c r="V5" s="430"/>
      <c r="W5" s="38" t="s">
        <v>44</v>
      </c>
      <c r="X5" s="39" t="s">
        <v>19</v>
      </c>
      <c r="Y5" s="40">
        <v>5</v>
      </c>
      <c r="Z5" s="20"/>
      <c r="AA5" s="20"/>
      <c r="AB5" s="21"/>
      <c r="AC5" s="20"/>
      <c r="AD5" s="20"/>
      <c r="AE5" s="20"/>
      <c r="AF5" s="20"/>
      <c r="AG5" s="94"/>
    </row>
    <row r="6" spans="2:34" ht="27.95" customHeight="1">
      <c r="B6" s="42" t="s">
        <v>8</v>
      </c>
      <c r="C6" s="429"/>
      <c r="D6" s="3" t="s">
        <v>76</v>
      </c>
      <c r="E6" s="3"/>
      <c r="F6" s="3">
        <v>100</v>
      </c>
      <c r="G6" s="2" t="s">
        <v>158</v>
      </c>
      <c r="H6" s="2"/>
      <c r="I6" s="2">
        <v>60</v>
      </c>
      <c r="J6" s="2" t="s">
        <v>167</v>
      </c>
      <c r="K6" s="2"/>
      <c r="L6" s="2">
        <v>20</v>
      </c>
      <c r="M6" s="2" t="s">
        <v>426</v>
      </c>
      <c r="N6" s="2"/>
      <c r="O6" s="2">
        <v>70</v>
      </c>
      <c r="P6" s="2" t="s">
        <v>74</v>
      </c>
      <c r="Q6" s="2"/>
      <c r="R6" s="2">
        <v>100</v>
      </c>
      <c r="S6" s="3" t="s">
        <v>226</v>
      </c>
      <c r="T6" s="2"/>
      <c r="U6" s="2">
        <v>1</v>
      </c>
      <c r="V6" s="431"/>
      <c r="W6" s="113">
        <v>99</v>
      </c>
      <c r="X6" s="43" t="s">
        <v>25</v>
      </c>
      <c r="Y6" s="44">
        <v>2.2999999999999998</v>
      </c>
      <c r="Z6" s="19"/>
      <c r="AA6" s="45"/>
      <c r="AC6" s="21"/>
      <c r="AD6" s="21"/>
      <c r="AE6" s="21"/>
      <c r="AF6" s="21"/>
      <c r="AG6" s="94"/>
    </row>
    <row r="7" spans="2:34" ht="27.95" customHeight="1">
      <c r="B7" s="42">
        <v>6</v>
      </c>
      <c r="C7" s="429"/>
      <c r="D7" s="3"/>
      <c r="E7" s="3"/>
      <c r="F7" s="3"/>
      <c r="G7" s="2"/>
      <c r="H7" s="2"/>
      <c r="I7" s="2"/>
      <c r="J7" s="2" t="s">
        <v>392</v>
      </c>
      <c r="K7" s="2"/>
      <c r="L7" s="2">
        <v>20</v>
      </c>
      <c r="M7" s="2" t="s">
        <v>224</v>
      </c>
      <c r="N7" s="2"/>
      <c r="O7" s="2">
        <v>10</v>
      </c>
      <c r="P7" s="2"/>
      <c r="Q7" s="2"/>
      <c r="R7" s="2"/>
      <c r="S7" s="3" t="s">
        <v>227</v>
      </c>
      <c r="T7" s="2" t="s">
        <v>228</v>
      </c>
      <c r="U7" s="2">
        <v>20</v>
      </c>
      <c r="V7" s="431"/>
      <c r="W7" s="47" t="s">
        <v>46</v>
      </c>
      <c r="X7" s="48" t="s">
        <v>27</v>
      </c>
      <c r="Y7" s="44">
        <v>1.8</v>
      </c>
      <c r="Z7" s="20"/>
      <c r="AA7" s="49"/>
      <c r="AC7" s="50"/>
      <c r="AD7" s="21"/>
      <c r="AE7" s="21"/>
      <c r="AF7" s="51"/>
      <c r="AG7" s="94"/>
    </row>
    <row r="8" spans="2:34" ht="27.95" customHeight="1">
      <c r="B8" s="42" t="s">
        <v>10</v>
      </c>
      <c r="C8" s="429"/>
      <c r="D8" s="3"/>
      <c r="E8" s="3"/>
      <c r="F8" s="3"/>
      <c r="G8" s="2"/>
      <c r="H8" s="52"/>
      <c r="I8" s="2"/>
      <c r="J8" s="2"/>
      <c r="K8" s="2"/>
      <c r="L8" s="2"/>
      <c r="M8" s="2" t="s">
        <v>427</v>
      </c>
      <c r="N8" s="106"/>
      <c r="O8" s="2">
        <v>1</v>
      </c>
      <c r="P8" s="2"/>
      <c r="Q8" s="52"/>
      <c r="R8" s="2"/>
      <c r="S8" s="2" t="s">
        <v>229</v>
      </c>
      <c r="T8" s="3"/>
      <c r="U8" s="2">
        <v>1</v>
      </c>
      <c r="V8" s="431"/>
      <c r="W8" s="108">
        <v>24</v>
      </c>
      <c r="X8" s="48" t="s">
        <v>30</v>
      </c>
      <c r="Y8" s="44">
        <v>2.5</v>
      </c>
      <c r="Z8" s="19"/>
      <c r="AC8" s="21"/>
      <c r="AD8" s="21"/>
      <c r="AE8" s="21"/>
      <c r="AF8" s="21"/>
      <c r="AG8" s="94"/>
      <c r="AH8" s="172"/>
    </row>
    <row r="9" spans="2:34" ht="27.95" customHeight="1">
      <c r="B9" s="433" t="s">
        <v>37</v>
      </c>
      <c r="C9" s="429"/>
      <c r="D9" s="3"/>
      <c r="E9" s="3"/>
      <c r="F9" s="3"/>
      <c r="G9" s="2"/>
      <c r="H9" s="52"/>
      <c r="I9" s="2"/>
      <c r="J9" s="2"/>
      <c r="K9" s="52"/>
      <c r="L9" s="2"/>
      <c r="M9" s="2"/>
      <c r="N9" s="52"/>
      <c r="O9" s="2"/>
      <c r="P9" s="2"/>
      <c r="Q9" s="52"/>
      <c r="R9" s="2"/>
      <c r="S9" s="3"/>
      <c r="T9" s="3"/>
      <c r="U9" s="3"/>
      <c r="V9" s="431"/>
      <c r="W9" s="47" t="s">
        <v>47</v>
      </c>
      <c r="X9" s="48" t="s">
        <v>33</v>
      </c>
      <c r="Y9" s="44">
        <v>0</v>
      </c>
      <c r="Z9" s="20"/>
      <c r="AC9" s="21"/>
      <c r="AD9" s="21"/>
      <c r="AE9" s="21"/>
      <c r="AF9" s="21"/>
      <c r="AG9" s="111"/>
      <c r="AH9" s="172"/>
    </row>
    <row r="10" spans="2:34" ht="27.95" customHeight="1">
      <c r="B10" s="433"/>
      <c r="C10" s="429"/>
      <c r="D10" s="3"/>
      <c r="E10" s="3"/>
      <c r="F10" s="3"/>
      <c r="G10" s="2"/>
      <c r="H10" s="52"/>
      <c r="I10" s="2"/>
      <c r="J10" s="2"/>
      <c r="K10" s="52"/>
      <c r="L10" s="2"/>
      <c r="M10" s="3"/>
      <c r="N10" s="52"/>
      <c r="O10" s="2"/>
      <c r="P10" s="2"/>
      <c r="Q10" s="52"/>
      <c r="R10" s="2"/>
      <c r="S10" s="3"/>
      <c r="T10" s="52"/>
      <c r="U10" s="2"/>
      <c r="V10" s="431"/>
      <c r="W10" s="108">
        <v>27.9</v>
      </c>
      <c r="X10" s="98" t="s">
        <v>42</v>
      </c>
      <c r="Y10" s="53">
        <v>0</v>
      </c>
      <c r="Z10" s="19"/>
      <c r="AG10" s="113"/>
    </row>
    <row r="11" spans="2:34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31"/>
      <c r="W11" s="47" t="s">
        <v>12</v>
      </c>
      <c r="X11" s="56"/>
      <c r="Y11" s="44"/>
      <c r="Z11" s="20"/>
      <c r="AG11" s="111"/>
    </row>
    <row r="12" spans="2:34" ht="27.95" customHeight="1">
      <c r="B12" s="57"/>
      <c r="C12" s="58"/>
      <c r="D12" s="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32"/>
      <c r="W12" s="109">
        <f>W6*4+W10*4+W8*9</f>
        <v>723.6</v>
      </c>
      <c r="X12" s="62"/>
      <c r="Y12" s="63"/>
      <c r="Z12" s="19"/>
      <c r="AC12" s="59"/>
      <c r="AD12" s="59"/>
      <c r="AE12" s="59"/>
      <c r="AG12" s="116"/>
    </row>
    <row r="13" spans="2:34" s="41" customFormat="1" ht="27.95" customHeight="1">
      <c r="B13" s="36">
        <v>5</v>
      </c>
      <c r="C13" s="429"/>
      <c r="D13" s="37" t="str">
        <f>'108.5月菜單'!F12</f>
        <v>五穀飯</v>
      </c>
      <c r="E13" s="37" t="s">
        <v>73</v>
      </c>
      <c r="F13" s="37"/>
      <c r="G13" s="37" t="str">
        <f>'108.5月菜單'!F13</f>
        <v>黑胡椒豬柳</v>
      </c>
      <c r="H13" s="37" t="s">
        <v>62</v>
      </c>
      <c r="I13" s="37"/>
      <c r="J13" s="37" t="str">
        <f>'108.5月菜單'!F14</f>
        <v>醬燒魚丁(海)(豆)</v>
      </c>
      <c r="K13" s="37" t="s">
        <v>431</v>
      </c>
      <c r="L13" s="37"/>
      <c r="M13" s="37" t="str">
        <f>'108.5月菜單'!F15</f>
        <v>白醬洋芋</v>
      </c>
      <c r="N13" s="37" t="s">
        <v>17</v>
      </c>
      <c r="O13" s="37"/>
      <c r="P13" s="37" t="str">
        <f>'108.5月菜單'!F16</f>
        <v>淺色蔬菜</v>
      </c>
      <c r="Q13" s="37" t="s">
        <v>75</v>
      </c>
      <c r="R13" s="37"/>
      <c r="S13" s="37" t="str">
        <f>'108.5月菜單'!F17</f>
        <v>薑絲海芽湯</v>
      </c>
      <c r="T13" s="37" t="s">
        <v>72</v>
      </c>
      <c r="U13" s="37"/>
      <c r="V13" s="430"/>
      <c r="W13" s="38" t="s">
        <v>434</v>
      </c>
      <c r="X13" s="39" t="s">
        <v>19</v>
      </c>
      <c r="Y13" s="40">
        <v>5.5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4" ht="27.95" customHeight="1">
      <c r="B14" s="42" t="s">
        <v>8</v>
      </c>
      <c r="C14" s="429"/>
      <c r="D14" s="2" t="s">
        <v>77</v>
      </c>
      <c r="E14" s="2"/>
      <c r="F14" s="2">
        <v>40</v>
      </c>
      <c r="G14" s="2" t="s">
        <v>167</v>
      </c>
      <c r="H14" s="3"/>
      <c r="I14" s="2">
        <v>50</v>
      </c>
      <c r="J14" s="2" t="s">
        <v>230</v>
      </c>
      <c r="K14" s="2"/>
      <c r="L14" s="2">
        <v>40</v>
      </c>
      <c r="M14" s="3" t="s">
        <v>235</v>
      </c>
      <c r="N14" s="2"/>
      <c r="O14" s="2">
        <v>45</v>
      </c>
      <c r="P14" s="2" t="s">
        <v>74</v>
      </c>
      <c r="Q14" s="2"/>
      <c r="R14" s="2">
        <v>100</v>
      </c>
      <c r="S14" s="82" t="s">
        <v>84</v>
      </c>
      <c r="T14" s="2"/>
      <c r="U14" s="2">
        <v>20</v>
      </c>
      <c r="V14" s="431"/>
      <c r="W14" s="113">
        <v>100.5</v>
      </c>
      <c r="X14" s="43" t="s">
        <v>25</v>
      </c>
      <c r="Y14" s="44">
        <v>2.4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4" ht="27.95" customHeight="1">
      <c r="B15" s="42">
        <v>7</v>
      </c>
      <c r="C15" s="429"/>
      <c r="D15" s="3" t="s">
        <v>76</v>
      </c>
      <c r="E15" s="2"/>
      <c r="F15" s="2">
        <v>60</v>
      </c>
      <c r="G15" s="2" t="s">
        <v>168</v>
      </c>
      <c r="H15" s="3"/>
      <c r="I15" s="2">
        <v>40</v>
      </c>
      <c r="J15" s="2" t="s">
        <v>432</v>
      </c>
      <c r="K15" s="2" t="s">
        <v>433</v>
      </c>
      <c r="L15" s="2">
        <v>20</v>
      </c>
      <c r="M15" s="2" t="s">
        <v>232</v>
      </c>
      <c r="N15" s="2"/>
      <c r="O15" s="2">
        <v>5</v>
      </c>
      <c r="P15" s="2"/>
      <c r="Q15" s="2"/>
      <c r="R15" s="2"/>
      <c r="S15" s="2" t="s">
        <v>229</v>
      </c>
      <c r="T15" s="2"/>
      <c r="U15" s="2">
        <v>1</v>
      </c>
      <c r="V15" s="431"/>
      <c r="W15" s="47" t="s">
        <v>435</v>
      </c>
      <c r="X15" s="48" t="s">
        <v>27</v>
      </c>
      <c r="Y15" s="44">
        <v>1.6</v>
      </c>
      <c r="Z15" s="20"/>
      <c r="AA15" s="49" t="s">
        <v>28</v>
      </c>
      <c r="AB15" s="21">
        <v>2.1</v>
      </c>
      <c r="AC15" s="50">
        <f>AB15*7</f>
        <v>14.700000000000001</v>
      </c>
      <c r="AD15" s="21">
        <f>AB15*5</f>
        <v>10.5</v>
      </c>
      <c r="AE15" s="21" t="s">
        <v>29</v>
      </c>
      <c r="AF15" s="51">
        <f>AC15*4+AD15*9</f>
        <v>153.30000000000001</v>
      </c>
      <c r="AG15" s="111"/>
    </row>
    <row r="16" spans="2:34" ht="27.95" customHeight="1">
      <c r="B16" s="42" t="s">
        <v>10</v>
      </c>
      <c r="C16" s="429"/>
      <c r="D16" s="52"/>
      <c r="E16" s="52"/>
      <c r="F16" s="2"/>
      <c r="G16" s="2"/>
      <c r="H16" s="52"/>
      <c r="I16" s="2"/>
      <c r="J16" s="2"/>
      <c r="K16" s="52"/>
      <c r="L16" s="2"/>
      <c r="M16" s="2" t="s">
        <v>233</v>
      </c>
      <c r="N16" s="104"/>
      <c r="O16" s="2">
        <v>5</v>
      </c>
      <c r="P16" s="2"/>
      <c r="Q16" s="52"/>
      <c r="R16" s="2"/>
      <c r="S16" s="3"/>
      <c r="T16" s="2"/>
      <c r="U16" s="2"/>
      <c r="V16" s="431"/>
      <c r="W16" s="108">
        <v>24.5</v>
      </c>
      <c r="X16" s="48" t="s">
        <v>30</v>
      </c>
      <c r="Y16" s="44">
        <v>2.5</v>
      </c>
      <c r="Z16" s="19"/>
      <c r="AA16" s="20" t="s">
        <v>31</v>
      </c>
      <c r="AB16" s="21">
        <v>1.8</v>
      </c>
      <c r="AC16" s="21">
        <f>AB16*1</f>
        <v>1.8</v>
      </c>
      <c r="AD16" s="21" t="s">
        <v>29</v>
      </c>
      <c r="AE16" s="21">
        <f>AB16*5</f>
        <v>9</v>
      </c>
      <c r="AF16" s="21">
        <f>AC16*4+AE16*4</f>
        <v>43.2</v>
      </c>
      <c r="AG16" s="113"/>
    </row>
    <row r="17" spans="2:33" ht="27.95" customHeight="1">
      <c r="B17" s="433" t="s">
        <v>38</v>
      </c>
      <c r="C17" s="429"/>
      <c r="D17" s="52"/>
      <c r="E17" s="52"/>
      <c r="F17" s="2"/>
      <c r="G17" s="2"/>
      <c r="H17" s="52"/>
      <c r="I17" s="2"/>
      <c r="J17" s="2"/>
      <c r="K17" s="52"/>
      <c r="L17" s="2"/>
      <c r="M17" s="3" t="s">
        <v>234</v>
      </c>
      <c r="N17" s="2"/>
      <c r="O17" s="2">
        <v>5</v>
      </c>
      <c r="P17" s="2"/>
      <c r="Q17" s="52"/>
      <c r="R17" s="2"/>
      <c r="S17" s="3"/>
      <c r="T17" s="104"/>
      <c r="U17" s="2"/>
      <c r="V17" s="431"/>
      <c r="W17" s="47" t="s">
        <v>436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>
      <c r="B18" s="433"/>
      <c r="C18" s="429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3"/>
      <c r="T18" s="52"/>
      <c r="U18" s="2"/>
      <c r="V18" s="431"/>
      <c r="W18" s="108">
        <v>27.4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2"/>
      <c r="T19" s="52"/>
      <c r="U19" s="2"/>
      <c r="V19" s="431"/>
      <c r="W19" s="47" t="s">
        <v>12</v>
      </c>
      <c r="X19" s="56"/>
      <c r="Y19" s="44"/>
      <c r="Z19" s="20"/>
      <c r="AC19" s="20">
        <f>SUM(AC14:AC18)</f>
        <v>28.900000000000002</v>
      </c>
      <c r="AD19" s="20">
        <f>SUM(AD14:AD18)</f>
        <v>23</v>
      </c>
      <c r="AE19" s="20">
        <f>SUM(AE14:AE18)</f>
        <v>117</v>
      </c>
      <c r="AF19" s="20">
        <f>AC19*4+AD19*9+AE19*4</f>
        <v>790.6</v>
      </c>
      <c r="AG19" s="111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32"/>
      <c r="W20" s="109">
        <f>W14*4+W18*4+W16*9</f>
        <v>732.1</v>
      </c>
      <c r="X20" s="62"/>
      <c r="Y20" s="63"/>
      <c r="Z20" s="19"/>
      <c r="AC20" s="59">
        <f>AC19*4/AF19</f>
        <v>0.14621806223121681</v>
      </c>
      <c r="AD20" s="59">
        <f>AD19*9/AF19</f>
        <v>0.26182646091576017</v>
      </c>
      <c r="AE20" s="59">
        <f>AE19*4/AF19</f>
        <v>0.59195547685302297</v>
      </c>
      <c r="AG20" s="116"/>
    </row>
    <row r="21" spans="2:33" s="41" customFormat="1" ht="27.95" customHeight="1">
      <c r="B21" s="64">
        <v>5</v>
      </c>
      <c r="C21" s="429"/>
      <c r="D21" s="37" t="str">
        <f>'108.5月菜單'!J12</f>
        <v>香Q米飯</v>
      </c>
      <c r="E21" s="37" t="s">
        <v>291</v>
      </c>
      <c r="F21" s="37"/>
      <c r="G21" s="37" t="str">
        <f>'108.5月菜單'!J13</f>
        <v>鳳梨雞丁</v>
      </c>
      <c r="H21" s="37" t="s">
        <v>17</v>
      </c>
      <c r="I21" s="37"/>
      <c r="J21" s="37" t="str">
        <f>'108.5月菜單'!J14</f>
        <v>沙茶炒菇</v>
      </c>
      <c r="K21" s="37" t="s">
        <v>17</v>
      </c>
      <c r="L21" s="37"/>
      <c r="M21" s="37" t="str">
        <f>'108.5月菜單'!J15</f>
        <v>絞肉豆乾丁(豆)</v>
      </c>
      <c r="N21" s="37" t="s">
        <v>17</v>
      </c>
      <c r="O21" s="37"/>
      <c r="P21" s="37" t="str">
        <f>'108.5月菜單'!J16</f>
        <v>深色蔬菜</v>
      </c>
      <c r="Q21" s="37" t="s">
        <v>18</v>
      </c>
      <c r="R21" s="37"/>
      <c r="S21" s="37" t="str">
        <f>'108.5月菜單'!J17</f>
        <v>柴魚蔬菜湯</v>
      </c>
      <c r="T21" s="37" t="s">
        <v>17</v>
      </c>
      <c r="U21" s="37"/>
      <c r="V21" s="43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>
      <c r="B22" s="65" t="s">
        <v>8</v>
      </c>
      <c r="C22" s="429"/>
      <c r="D22" s="2" t="s">
        <v>24</v>
      </c>
      <c r="E22" s="3"/>
      <c r="F22" s="2">
        <v>100</v>
      </c>
      <c r="G22" s="2" t="s">
        <v>170</v>
      </c>
      <c r="H22" s="2"/>
      <c r="I22" s="2">
        <v>60</v>
      </c>
      <c r="J22" s="2" t="s">
        <v>94</v>
      </c>
      <c r="K22" s="2"/>
      <c r="L22" s="2">
        <v>10</v>
      </c>
      <c r="M22" s="2" t="s">
        <v>83</v>
      </c>
      <c r="N22" s="2"/>
      <c r="O22" s="2">
        <v>20</v>
      </c>
      <c r="P22" s="2" t="s">
        <v>64</v>
      </c>
      <c r="Q22" s="2"/>
      <c r="R22" s="2">
        <v>100</v>
      </c>
      <c r="S22" s="2" t="s">
        <v>237</v>
      </c>
      <c r="T22" s="2"/>
      <c r="U22" s="2">
        <v>30</v>
      </c>
      <c r="V22" s="431"/>
      <c r="W22" s="113">
        <v>99.5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>
      <c r="B23" s="65">
        <v>8</v>
      </c>
      <c r="C23" s="429"/>
      <c r="D23" s="2"/>
      <c r="E23" s="3"/>
      <c r="F23" s="2"/>
      <c r="G23" s="2" t="s">
        <v>356</v>
      </c>
      <c r="H23" s="2"/>
      <c r="I23" s="2">
        <v>10</v>
      </c>
      <c r="J23" s="2" t="s">
        <v>214</v>
      </c>
      <c r="K23" s="2"/>
      <c r="L23" s="2">
        <v>40</v>
      </c>
      <c r="M23" s="2" t="s">
        <v>95</v>
      </c>
      <c r="N23" s="2" t="s">
        <v>160</v>
      </c>
      <c r="O23" s="2">
        <v>20</v>
      </c>
      <c r="P23" s="2"/>
      <c r="Q23" s="2"/>
      <c r="R23" s="2"/>
      <c r="S23" s="2" t="s">
        <v>238</v>
      </c>
      <c r="T23" s="2"/>
      <c r="U23" s="2">
        <v>10</v>
      </c>
      <c r="V23" s="431"/>
      <c r="W23" s="47" t="s">
        <v>46</v>
      </c>
      <c r="X23" s="48" t="s">
        <v>27</v>
      </c>
      <c r="Y23" s="44">
        <v>1.9</v>
      </c>
      <c r="Z23" s="70"/>
      <c r="AA23" s="71" t="s">
        <v>28</v>
      </c>
      <c r="AB23" s="68">
        <v>2.2000000000000002</v>
      </c>
      <c r="AC23" s="72">
        <f>AB23*7</f>
        <v>15.400000000000002</v>
      </c>
      <c r="AD23" s="68">
        <f>AB23*5</f>
        <v>11</v>
      </c>
      <c r="AE23" s="68" t="s">
        <v>29</v>
      </c>
      <c r="AF23" s="73">
        <f>AC23*4+AD23*9</f>
        <v>160.60000000000002</v>
      </c>
      <c r="AG23" s="111"/>
    </row>
    <row r="24" spans="2:33" s="69" customFormat="1" ht="27.95" customHeight="1">
      <c r="B24" s="65" t="s">
        <v>10</v>
      </c>
      <c r="C24" s="429"/>
      <c r="D24" s="3"/>
      <c r="E24" s="3"/>
      <c r="F24" s="3"/>
      <c r="G24" s="2"/>
      <c r="H24" s="52"/>
      <c r="I24" s="2"/>
      <c r="J24" s="2" t="s">
        <v>215</v>
      </c>
      <c r="K24" s="2"/>
      <c r="L24" s="2">
        <v>5</v>
      </c>
      <c r="M24" s="2"/>
      <c r="N24" s="104"/>
      <c r="O24" s="2"/>
      <c r="P24" s="2"/>
      <c r="Q24" s="52"/>
      <c r="R24" s="2"/>
      <c r="S24" s="2" t="s">
        <v>239</v>
      </c>
      <c r="T24" s="104"/>
      <c r="U24" s="2">
        <v>5</v>
      </c>
      <c r="V24" s="431"/>
      <c r="W24" s="108">
        <v>23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>
      <c r="B25" s="435" t="s">
        <v>39</v>
      </c>
      <c r="C25" s="429"/>
      <c r="D25" s="3"/>
      <c r="E25" s="3"/>
      <c r="F25" s="3"/>
      <c r="G25" s="2"/>
      <c r="H25" s="52"/>
      <c r="I25" s="2"/>
      <c r="J25" s="2" t="s">
        <v>358</v>
      </c>
      <c r="K25" s="52"/>
      <c r="L25" s="2">
        <v>5</v>
      </c>
      <c r="M25" s="2"/>
      <c r="N25" s="52"/>
      <c r="O25" s="2"/>
      <c r="P25" s="2"/>
      <c r="Q25" s="52"/>
      <c r="R25" s="2"/>
      <c r="S25" s="2" t="s">
        <v>233</v>
      </c>
      <c r="T25" s="104"/>
      <c r="U25" s="2">
        <v>3</v>
      </c>
      <c r="V25" s="43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>
      <c r="B26" s="435"/>
      <c r="C26" s="429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 t="s">
        <v>240</v>
      </c>
      <c r="T26" s="52"/>
      <c r="U26" s="2">
        <v>1</v>
      </c>
      <c r="V26" s="431"/>
      <c r="W26" s="108">
        <v>27.2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31"/>
      <c r="W27" s="47" t="s">
        <v>12</v>
      </c>
      <c r="X27" s="56"/>
      <c r="Y27" s="44"/>
      <c r="Z27" s="70"/>
      <c r="AA27" s="74"/>
      <c r="AB27" s="68"/>
      <c r="AC27" s="74">
        <f>SUM(AC22:AC26)</f>
        <v>29.400000000000006</v>
      </c>
      <c r="AD27" s="74">
        <f>SUM(AD22:AD26)</f>
        <v>23.5</v>
      </c>
      <c r="AE27" s="74">
        <f>SUM(AE22:AE26)</f>
        <v>101</v>
      </c>
      <c r="AF27" s="74">
        <f>AC27*4+AD27*9+AE27*4</f>
        <v>733.1</v>
      </c>
      <c r="AG27" s="111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32"/>
      <c r="W28" s="109">
        <f>W22*4+W26*4+W24*9</f>
        <v>713.8</v>
      </c>
      <c r="X28" s="62"/>
      <c r="Y28" s="63"/>
      <c r="Z28" s="66"/>
      <c r="AA28" s="70"/>
      <c r="AB28" s="80"/>
      <c r="AC28" s="81">
        <f>AC27*4/AF27</f>
        <v>0.16041467739735374</v>
      </c>
      <c r="AD28" s="81">
        <f>AD27*9/AF27</f>
        <v>0.28850088664575091</v>
      </c>
      <c r="AE28" s="81">
        <f>AE27*4/AF27</f>
        <v>0.55108443595689538</v>
      </c>
      <c r="AF28" s="70"/>
      <c r="AG28" s="116"/>
    </row>
    <row r="29" spans="2:33" s="41" customFormat="1" ht="27.95" customHeight="1">
      <c r="B29" s="36">
        <v>5</v>
      </c>
      <c r="C29" s="429"/>
      <c r="D29" s="37" t="str">
        <f>'108.5月菜單'!N12</f>
        <v>地瓜飯</v>
      </c>
      <c r="E29" s="37" t="s">
        <v>15</v>
      </c>
      <c r="F29" s="37"/>
      <c r="G29" s="37" t="str">
        <f>'108.5月菜單'!N13</f>
        <v>岩烤雞腿排</v>
      </c>
      <c r="H29" s="37" t="s">
        <v>78</v>
      </c>
      <c r="I29" s="37"/>
      <c r="J29" s="37" t="str">
        <f>'108.5月菜單'!N14</f>
        <v>玉米三色</v>
      </c>
      <c r="K29" s="37" t="s">
        <v>17</v>
      </c>
      <c r="L29" s="37"/>
      <c r="M29" s="37" t="str">
        <f>'108.5月菜單'!N15</f>
        <v>壽喜燒肉片</v>
      </c>
      <c r="N29" s="37" t="s">
        <v>49</v>
      </c>
      <c r="O29" s="37"/>
      <c r="P29" s="37" t="str">
        <f>'108.5月菜單'!N16</f>
        <v>淺色蔬菜</v>
      </c>
      <c r="Q29" s="37" t="s">
        <v>18</v>
      </c>
      <c r="R29" s="37"/>
      <c r="S29" s="37" t="str">
        <f>'108.5月菜單'!N17</f>
        <v>冬瓜雞湯</v>
      </c>
      <c r="T29" s="37" t="s">
        <v>17</v>
      </c>
      <c r="U29" s="37"/>
      <c r="V29" s="430"/>
      <c r="W29" s="38" t="s">
        <v>44</v>
      </c>
      <c r="X29" s="39" t="s">
        <v>19</v>
      </c>
      <c r="Y29" s="40">
        <v>5.6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>
      <c r="B30" s="42" t="s">
        <v>8</v>
      </c>
      <c r="C30" s="429"/>
      <c r="D30" s="2" t="s">
        <v>63</v>
      </c>
      <c r="E30" s="2"/>
      <c r="F30" s="2">
        <v>80</v>
      </c>
      <c r="G30" s="69" t="s">
        <v>134</v>
      </c>
      <c r="H30" s="151"/>
      <c r="I30" s="150">
        <v>60</v>
      </c>
      <c r="J30" s="2" t="s">
        <v>234</v>
      </c>
      <c r="K30" s="3"/>
      <c r="L30" s="2">
        <v>30</v>
      </c>
      <c r="M30" s="2" t="s">
        <v>223</v>
      </c>
      <c r="N30" s="3"/>
      <c r="O30" s="2">
        <v>30</v>
      </c>
      <c r="P30" s="2" t="s">
        <v>64</v>
      </c>
      <c r="Q30" s="2"/>
      <c r="R30" s="2">
        <v>100</v>
      </c>
      <c r="S30" s="3" t="s">
        <v>92</v>
      </c>
      <c r="T30" s="2"/>
      <c r="U30" s="2">
        <v>30</v>
      </c>
      <c r="V30" s="431"/>
      <c r="W30" s="113">
        <v>108</v>
      </c>
      <c r="X30" s="43" t="s">
        <v>25</v>
      </c>
      <c r="Y30" s="44">
        <v>2.2000000000000002</v>
      </c>
      <c r="Z30" s="19"/>
      <c r="AA30" s="45" t="s">
        <v>26</v>
      </c>
      <c r="AB30" s="21">
        <v>6.2</v>
      </c>
      <c r="AC30" s="21">
        <f>AB30*2</f>
        <v>12.4</v>
      </c>
      <c r="AD30" s="21"/>
      <c r="AE30" s="21">
        <f>AB30*15</f>
        <v>93</v>
      </c>
      <c r="AF30" s="21">
        <f>AC30*4+AE30*4</f>
        <v>421.6</v>
      </c>
      <c r="AG30" s="113"/>
    </row>
    <row r="31" spans="2:33" ht="27.95" customHeight="1">
      <c r="B31" s="42">
        <v>9</v>
      </c>
      <c r="C31" s="429"/>
      <c r="D31" s="2" t="s">
        <v>67</v>
      </c>
      <c r="E31" s="2"/>
      <c r="F31" s="2">
        <v>60</v>
      </c>
      <c r="G31" s="69"/>
      <c r="H31" s="181"/>
      <c r="I31" s="150"/>
      <c r="J31" s="2" t="s">
        <v>357</v>
      </c>
      <c r="K31" s="2"/>
      <c r="L31" s="2">
        <v>5</v>
      </c>
      <c r="M31" s="2" t="s">
        <v>157</v>
      </c>
      <c r="N31" s="104"/>
      <c r="O31" s="2">
        <v>5</v>
      </c>
      <c r="P31" s="2"/>
      <c r="Q31" s="2"/>
      <c r="R31" s="2"/>
      <c r="S31" s="3" t="s">
        <v>158</v>
      </c>
      <c r="T31" s="2"/>
      <c r="U31" s="2">
        <v>10</v>
      </c>
      <c r="V31" s="431"/>
      <c r="W31" s="47" t="s">
        <v>46</v>
      </c>
      <c r="X31" s="48" t="s">
        <v>27</v>
      </c>
      <c r="Y31" s="44">
        <v>1.8</v>
      </c>
      <c r="Z31" s="20"/>
      <c r="AA31" s="49" t="s">
        <v>28</v>
      </c>
      <c r="AB31" s="21">
        <v>2.1</v>
      </c>
      <c r="AC31" s="50">
        <f>AB31*7</f>
        <v>14.700000000000001</v>
      </c>
      <c r="AD31" s="21">
        <f>AB31*5</f>
        <v>10.5</v>
      </c>
      <c r="AE31" s="21" t="s">
        <v>29</v>
      </c>
      <c r="AF31" s="51">
        <f>AC31*4+AD31*9</f>
        <v>153.30000000000001</v>
      </c>
      <c r="AG31" s="111"/>
    </row>
    <row r="32" spans="2:33" ht="27.95" customHeight="1">
      <c r="B32" s="42" t="s">
        <v>10</v>
      </c>
      <c r="C32" s="429"/>
      <c r="D32" s="52"/>
      <c r="E32" s="52"/>
      <c r="F32" s="2"/>
      <c r="H32" s="181"/>
      <c r="J32" s="2" t="s">
        <v>358</v>
      </c>
      <c r="K32" s="52"/>
      <c r="L32" s="2">
        <v>5</v>
      </c>
      <c r="M32" s="2" t="s">
        <v>241</v>
      </c>
      <c r="N32" s="3"/>
      <c r="O32" s="2">
        <v>20</v>
      </c>
      <c r="P32" s="2"/>
      <c r="Q32" s="52"/>
      <c r="R32" s="2"/>
      <c r="S32" s="2"/>
      <c r="T32" s="3"/>
      <c r="U32" s="2"/>
      <c r="V32" s="431"/>
      <c r="W32" s="108">
        <v>21</v>
      </c>
      <c r="X32" s="48" t="s">
        <v>30</v>
      </c>
      <c r="Y32" s="44">
        <v>2</v>
      </c>
      <c r="Z32" s="19"/>
      <c r="AA32" s="20" t="s">
        <v>31</v>
      </c>
      <c r="AB32" s="21">
        <v>1.5</v>
      </c>
      <c r="AC32" s="21">
        <f>AB32*1</f>
        <v>1.5</v>
      </c>
      <c r="AD32" s="21" t="s">
        <v>29</v>
      </c>
      <c r="AE32" s="21">
        <f>AB32*5</f>
        <v>7.5</v>
      </c>
      <c r="AF32" s="21">
        <f>AC32*4+AE32*4</f>
        <v>36</v>
      </c>
      <c r="AG32" s="113"/>
    </row>
    <row r="33" spans="2:33" ht="27.95" customHeight="1">
      <c r="B33" s="433" t="s">
        <v>40</v>
      </c>
      <c r="C33" s="429"/>
      <c r="D33" s="52"/>
      <c r="E33" s="52"/>
      <c r="F33" s="2"/>
      <c r="H33" s="181"/>
      <c r="J33" s="2" t="s">
        <v>359</v>
      </c>
      <c r="K33" s="52"/>
      <c r="L33" s="2">
        <v>5</v>
      </c>
      <c r="M33" s="2" t="s">
        <v>242</v>
      </c>
      <c r="N33" s="3"/>
      <c r="O33" s="2">
        <v>10</v>
      </c>
      <c r="P33" s="2"/>
      <c r="Q33" s="52"/>
      <c r="R33" s="2"/>
      <c r="S33" s="3"/>
      <c r="T33" s="3"/>
      <c r="U33" s="3"/>
      <c r="V33" s="43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>
      <c r="B34" s="433"/>
      <c r="C34" s="429"/>
      <c r="D34" s="52"/>
      <c r="E34" s="52"/>
      <c r="F34" s="2"/>
      <c r="G34" s="2"/>
      <c r="H34" s="52"/>
      <c r="I34" s="2"/>
      <c r="J34" s="2"/>
      <c r="K34" s="52"/>
      <c r="L34" s="2"/>
      <c r="M34" s="2"/>
      <c r="N34" s="104"/>
      <c r="O34" s="2"/>
      <c r="P34" s="2"/>
      <c r="Q34" s="52"/>
      <c r="R34" s="2"/>
      <c r="S34" s="3"/>
      <c r="T34" s="52"/>
      <c r="U34" s="2"/>
      <c r="V34" s="431"/>
      <c r="W34" s="108">
        <v>27.4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2"/>
      <c r="U35" s="2"/>
      <c r="V35" s="431"/>
      <c r="W35" s="47" t="s">
        <v>12</v>
      </c>
      <c r="X35" s="56"/>
      <c r="Y35" s="44"/>
      <c r="Z35" s="20"/>
      <c r="AC35" s="20">
        <f>SUM(AC30:AC34)</f>
        <v>28.6</v>
      </c>
      <c r="AD35" s="20">
        <f>SUM(AD30:AD34)</f>
        <v>23</v>
      </c>
      <c r="AE35" s="20">
        <f>SUM(AE30:AE34)</f>
        <v>115.5</v>
      </c>
      <c r="AF35" s="20">
        <f>AC35*4+AD35*9+AE35*4</f>
        <v>783.4</v>
      </c>
      <c r="AG35" s="111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32"/>
      <c r="W36" s="109">
        <f>W30*4+W34*4+W32*9</f>
        <v>730.6</v>
      </c>
      <c r="X36" s="62"/>
      <c r="Y36" s="63"/>
      <c r="Z36" s="19"/>
      <c r="AC36" s="59">
        <f>AC35*4/AF35</f>
        <v>0.14603012509573654</v>
      </c>
      <c r="AD36" s="59">
        <f>AD35*9/AF35</f>
        <v>0.26423283124840441</v>
      </c>
      <c r="AE36" s="59">
        <f>AE35*4/AF35</f>
        <v>0.58973704365585911</v>
      </c>
      <c r="AG36" s="116"/>
    </row>
    <row r="37" spans="2:33" s="41" customFormat="1" ht="27.95" customHeight="1">
      <c r="B37" s="36">
        <v>5</v>
      </c>
      <c r="C37" s="429"/>
      <c r="D37" s="37" t="str">
        <f>'108.5月菜單'!R12</f>
        <v>媽媽香炒麵</v>
      </c>
      <c r="E37" s="37" t="s">
        <v>292</v>
      </c>
      <c r="F37" s="37"/>
      <c r="G37" s="37" t="str">
        <f>'108.5月菜單'!R13</f>
        <v>脆皮雞排(炸)</v>
      </c>
      <c r="H37" s="37" t="s">
        <v>66</v>
      </c>
      <c r="I37" s="37"/>
      <c r="J37" s="37" t="str">
        <f>'108.5月菜單'!R14</f>
        <v>甜不辣(加)</v>
      </c>
      <c r="K37" s="37" t="s">
        <v>17</v>
      </c>
      <c r="L37" s="37"/>
      <c r="M37" s="37" t="str">
        <f>'108.5月菜單'!R15</f>
        <v>鮮菇花椰菜</v>
      </c>
      <c r="N37" s="37" t="s">
        <v>17</v>
      </c>
      <c r="O37" s="37"/>
      <c r="P37" s="37" t="str">
        <f>'108.5月菜單'!R16</f>
        <v>淺色蔬菜</v>
      </c>
      <c r="Q37" s="37" t="s">
        <v>18</v>
      </c>
      <c r="R37" s="37"/>
      <c r="S37" s="37" t="str">
        <f>'108.5月菜單'!R17</f>
        <v>竹筍湯</v>
      </c>
      <c r="T37" s="37" t="s">
        <v>17</v>
      </c>
      <c r="U37" s="37"/>
      <c r="V37" s="430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</row>
    <row r="38" spans="2:33" ht="27.95" customHeight="1">
      <c r="B38" s="42" t="s">
        <v>8</v>
      </c>
      <c r="C38" s="429"/>
      <c r="D38" s="2" t="s">
        <v>60</v>
      </c>
      <c r="E38" s="3"/>
      <c r="F38" s="2">
        <v>150</v>
      </c>
      <c r="G38" s="2" t="s">
        <v>244</v>
      </c>
      <c r="H38" s="3"/>
      <c r="I38" s="2">
        <v>60</v>
      </c>
      <c r="J38" s="2" t="s">
        <v>103</v>
      </c>
      <c r="K38" s="3" t="s">
        <v>221</v>
      </c>
      <c r="L38" s="2">
        <v>30</v>
      </c>
      <c r="M38" s="2" t="s">
        <v>94</v>
      </c>
      <c r="N38" s="3"/>
      <c r="O38" s="2">
        <v>10</v>
      </c>
      <c r="P38" s="2" t="s">
        <v>64</v>
      </c>
      <c r="Q38" s="3"/>
      <c r="R38" s="2">
        <v>100</v>
      </c>
      <c r="S38" s="3" t="s">
        <v>214</v>
      </c>
      <c r="T38" s="2"/>
      <c r="U38" s="2">
        <v>30</v>
      </c>
      <c r="V38" s="431"/>
      <c r="W38" s="113">
        <v>101</v>
      </c>
      <c r="X38" s="43" t="s">
        <v>25</v>
      </c>
      <c r="Y38" s="44">
        <v>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</row>
    <row r="39" spans="2:33" ht="27.95" customHeight="1">
      <c r="B39" s="42">
        <v>10</v>
      </c>
      <c r="C39" s="429"/>
      <c r="D39" s="2" t="s">
        <v>80</v>
      </c>
      <c r="E39" s="3"/>
      <c r="F39" s="2">
        <v>30</v>
      </c>
      <c r="G39" s="2"/>
      <c r="H39" s="3"/>
      <c r="I39" s="2"/>
      <c r="J39" s="2"/>
      <c r="K39" s="3"/>
      <c r="L39" s="2"/>
      <c r="M39" s="2" t="s">
        <v>360</v>
      </c>
      <c r="N39" s="104"/>
      <c r="O39" s="2">
        <v>50</v>
      </c>
      <c r="P39" s="2"/>
      <c r="Q39" s="3"/>
      <c r="R39" s="2"/>
      <c r="S39" s="3"/>
      <c r="T39" s="2"/>
      <c r="U39" s="2"/>
      <c r="V39" s="431"/>
      <c r="W39" s="47" t="s">
        <v>46</v>
      </c>
      <c r="X39" s="48" t="s">
        <v>27</v>
      </c>
      <c r="Y39" s="44">
        <v>2.2000000000000002</v>
      </c>
      <c r="Z39" s="20"/>
      <c r="AA39" s="49" t="s">
        <v>28</v>
      </c>
      <c r="AB39" s="21">
        <v>2.2000000000000002</v>
      </c>
      <c r="AC39" s="50">
        <f>AB39*7</f>
        <v>15.400000000000002</v>
      </c>
      <c r="AD39" s="21">
        <f>AB39*5</f>
        <v>11</v>
      </c>
      <c r="AE39" s="21" t="s">
        <v>29</v>
      </c>
      <c r="AF39" s="51">
        <f>AC39*4+AD39*9</f>
        <v>160.60000000000002</v>
      </c>
    </row>
    <row r="40" spans="2:33" ht="27.95" customHeight="1">
      <c r="B40" s="42" t="s">
        <v>10</v>
      </c>
      <c r="C40" s="429"/>
      <c r="D40" s="3"/>
      <c r="E40" s="3"/>
      <c r="F40" s="2"/>
      <c r="G40" s="2"/>
      <c r="H40" s="52"/>
      <c r="I40" s="2"/>
      <c r="J40" s="2"/>
      <c r="K40" s="3"/>
      <c r="L40" s="2"/>
      <c r="M40" s="2" t="s">
        <v>153</v>
      </c>
      <c r="N40" s="3"/>
      <c r="O40" s="2">
        <v>5</v>
      </c>
      <c r="P40" s="2"/>
      <c r="Q40" s="3"/>
      <c r="R40" s="2"/>
      <c r="S40" s="2"/>
      <c r="T40" s="3"/>
      <c r="U40" s="2"/>
      <c r="V40" s="431"/>
      <c r="W40" s="108">
        <v>22.5</v>
      </c>
      <c r="X40" s="48" t="s">
        <v>30</v>
      </c>
      <c r="Y40" s="44">
        <v>2.5</v>
      </c>
      <c r="Z40" s="19"/>
      <c r="AA40" s="20" t="s">
        <v>31</v>
      </c>
      <c r="AB40" s="21">
        <v>1.7</v>
      </c>
      <c r="AC40" s="21">
        <f>AB40*1</f>
        <v>1.7</v>
      </c>
      <c r="AD40" s="21" t="s">
        <v>29</v>
      </c>
      <c r="AE40" s="21">
        <f>AB40*5</f>
        <v>8.5</v>
      </c>
      <c r="AF40" s="21">
        <f>AC40*4+AE40*4</f>
        <v>40.799999999999997</v>
      </c>
    </row>
    <row r="41" spans="2:33" ht="27.95" customHeight="1">
      <c r="B41" s="433" t="s">
        <v>32</v>
      </c>
      <c r="C41" s="429"/>
      <c r="D41" s="3"/>
      <c r="E41" s="3"/>
      <c r="F41" s="2"/>
      <c r="G41" s="2"/>
      <c r="H41" s="52"/>
      <c r="I41" s="2"/>
      <c r="J41" s="2"/>
      <c r="K41" s="52"/>
      <c r="L41" s="2"/>
      <c r="M41" s="2"/>
      <c r="N41" s="3"/>
      <c r="O41" s="2"/>
      <c r="P41" s="2"/>
      <c r="Q41" s="3"/>
      <c r="R41" s="2"/>
      <c r="S41" s="3"/>
      <c r="T41" s="3"/>
      <c r="U41" s="3"/>
      <c r="V41" s="43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>
      <c r="B42" s="433"/>
      <c r="C42" s="429"/>
      <c r="D42" s="52"/>
      <c r="E42" s="52"/>
      <c r="F42" s="2"/>
      <c r="G42" s="2"/>
      <c r="H42" s="52"/>
      <c r="I42" s="2"/>
      <c r="J42" s="2"/>
      <c r="K42" s="52"/>
      <c r="L42" s="2"/>
      <c r="M42" s="2"/>
      <c r="N42" s="104"/>
      <c r="O42" s="2"/>
      <c r="P42" s="2"/>
      <c r="Q42" s="52"/>
      <c r="R42" s="2"/>
      <c r="S42" s="3"/>
      <c r="T42" s="52"/>
      <c r="U42" s="3"/>
      <c r="V42" s="431"/>
      <c r="W42" s="108">
        <v>26.2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>
      <c r="B43" s="54" t="s">
        <v>36</v>
      </c>
      <c r="C43" s="55"/>
      <c r="D43" s="52"/>
      <c r="E43" s="52"/>
      <c r="F43" s="2"/>
      <c r="G43" s="2"/>
      <c r="H43" s="52"/>
      <c r="I43" s="2"/>
      <c r="J43" s="2"/>
      <c r="K43" s="52"/>
      <c r="L43" s="2"/>
      <c r="M43" s="2"/>
      <c r="N43" s="52"/>
      <c r="O43" s="2"/>
      <c r="P43" s="2"/>
      <c r="Q43" s="52"/>
      <c r="R43" s="2"/>
      <c r="S43" s="3"/>
      <c r="T43" s="52"/>
      <c r="U43" s="3"/>
      <c r="V43" s="431"/>
      <c r="W43" s="47" t="s">
        <v>12</v>
      </c>
      <c r="X43" s="56"/>
      <c r="Y43" s="44"/>
      <c r="Z43" s="20"/>
      <c r="AC43" s="20">
        <f>SUM(AC38:AC42)</f>
        <v>29.1</v>
      </c>
      <c r="AD43" s="20">
        <f>SUM(AD38:AD42)</f>
        <v>23.5</v>
      </c>
      <c r="AE43" s="20">
        <f>SUM(AE38:AE42)</f>
        <v>98.5</v>
      </c>
      <c r="AF43" s="20">
        <f>AC43*4+AD43*9+AE43*4</f>
        <v>721.9</v>
      </c>
      <c r="AG43" s="111"/>
    </row>
    <row r="44" spans="2:33" ht="27.95" customHeight="1" thickBot="1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32"/>
      <c r="W44" s="109">
        <f>W38*4+W42*4+W40*9</f>
        <v>711.3</v>
      </c>
      <c r="X44" s="62"/>
      <c r="Y44" s="63"/>
      <c r="Z44" s="19"/>
      <c r="AC44" s="59">
        <f>AC43*4/AF43</f>
        <v>0.1612411691369996</v>
      </c>
      <c r="AD44" s="59">
        <f>AD43*9/AF43</f>
        <v>0.29297686660202243</v>
      </c>
      <c r="AE44" s="59">
        <f>AE43*4/AF43</f>
        <v>0.54578196426097803</v>
      </c>
      <c r="AG44" s="116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419"/>
      <c r="E46" s="419"/>
      <c r="F46" s="419"/>
      <c r="G46" s="419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D46:G46"/>
    <mergeCell ref="J45:Y45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3" zoomScale="60" workbookViewId="0">
      <selection activeCell="K9" sqref="K9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426" t="s">
        <v>397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6"/>
      <c r="AB1" s="8"/>
    </row>
    <row r="2" spans="2:33" s="7" customFormat="1" ht="13.5" customHeight="1">
      <c r="B2" s="427"/>
      <c r="C2" s="428"/>
      <c r="D2" s="428"/>
      <c r="E2" s="428"/>
      <c r="F2" s="428"/>
      <c r="G2" s="428"/>
      <c r="H2" s="9"/>
      <c r="I2" s="6"/>
      <c r="J2" s="6"/>
      <c r="K2" s="9"/>
      <c r="L2" s="6"/>
      <c r="M2" s="6"/>
      <c r="N2" s="9"/>
      <c r="O2" s="6"/>
      <c r="P2" s="6"/>
      <c r="Q2" s="9"/>
      <c r="R2" s="6"/>
      <c r="S2" s="6"/>
      <c r="T2" s="9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>
      <c r="B5" s="36">
        <v>5</v>
      </c>
      <c r="C5" s="429"/>
      <c r="D5" s="37" t="str">
        <f>'108.5月菜單'!B21</f>
        <v>香Q米飯</v>
      </c>
      <c r="E5" s="37" t="s">
        <v>15</v>
      </c>
      <c r="F5" s="1" t="s">
        <v>16</v>
      </c>
      <c r="G5" s="37" t="str">
        <f>'108.5月菜單'!B22</f>
        <v>蔥爆肉片</v>
      </c>
      <c r="H5" s="37" t="s">
        <v>17</v>
      </c>
      <c r="I5" s="1" t="s">
        <v>16</v>
      </c>
      <c r="J5" s="37" t="str">
        <f>'108.5月菜單'!B23</f>
        <v>醬燒炙嫩雞排</v>
      </c>
      <c r="K5" s="37" t="s">
        <v>438</v>
      </c>
      <c r="L5" s="1" t="s">
        <v>16</v>
      </c>
      <c r="M5" s="37" t="str">
        <f>'108.5月菜單'!B24</f>
        <v>蔬菜炒米粉</v>
      </c>
      <c r="N5" s="37" t="s">
        <v>62</v>
      </c>
      <c r="O5" s="1" t="s">
        <v>16</v>
      </c>
      <c r="P5" s="37" t="str">
        <f>'108.5月菜單'!B25</f>
        <v>深色蔬菜</v>
      </c>
      <c r="Q5" s="37" t="s">
        <v>18</v>
      </c>
      <c r="R5" s="1" t="s">
        <v>16</v>
      </c>
      <c r="S5" s="37" t="str">
        <f>'108.5月菜單'!B26</f>
        <v>日式豆腐湯(豆)</v>
      </c>
      <c r="T5" s="37" t="s">
        <v>17</v>
      </c>
      <c r="U5" s="1" t="s">
        <v>16</v>
      </c>
      <c r="V5" s="430"/>
      <c r="W5" s="38" t="s">
        <v>44</v>
      </c>
      <c r="X5" s="39" t="s">
        <v>19</v>
      </c>
      <c r="Y5" s="40">
        <v>5.5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>
      <c r="B6" s="42" t="s">
        <v>8</v>
      </c>
      <c r="C6" s="429"/>
      <c r="D6" s="2" t="s">
        <v>61</v>
      </c>
      <c r="E6" s="3"/>
      <c r="F6" s="2">
        <v>100</v>
      </c>
      <c r="G6" s="2" t="s">
        <v>241</v>
      </c>
      <c r="H6" s="2"/>
      <c r="I6" s="2">
        <v>40</v>
      </c>
      <c r="J6" s="2" t="s">
        <v>439</v>
      </c>
      <c r="K6" s="2"/>
      <c r="L6" s="2">
        <v>60</v>
      </c>
      <c r="M6" s="2" t="s">
        <v>246</v>
      </c>
      <c r="N6" s="2"/>
      <c r="O6" s="2">
        <v>20</v>
      </c>
      <c r="P6" s="2" t="s">
        <v>64</v>
      </c>
      <c r="Q6" s="2"/>
      <c r="R6" s="2">
        <v>100</v>
      </c>
      <c r="S6" s="140" t="s">
        <v>100</v>
      </c>
      <c r="T6" s="140"/>
      <c r="U6" s="140">
        <v>1</v>
      </c>
      <c r="V6" s="431"/>
      <c r="W6" s="113">
        <v>106.5</v>
      </c>
      <c r="X6" s="43" t="s">
        <v>25</v>
      </c>
      <c r="Y6" s="44">
        <v>2.2999999999999998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>
      <c r="B7" s="42">
        <v>13</v>
      </c>
      <c r="C7" s="429"/>
      <c r="D7" s="2"/>
      <c r="E7" s="3"/>
      <c r="F7" s="2"/>
      <c r="G7" s="2" t="s">
        <v>242</v>
      </c>
      <c r="H7" s="2"/>
      <c r="I7" s="2">
        <v>40</v>
      </c>
      <c r="J7" s="2"/>
      <c r="K7" s="2"/>
      <c r="L7" s="2"/>
      <c r="M7" s="2" t="s">
        <v>97</v>
      </c>
      <c r="N7" s="2"/>
      <c r="O7" s="2">
        <v>20</v>
      </c>
      <c r="P7" s="2"/>
      <c r="Q7" s="2"/>
      <c r="R7" s="2"/>
      <c r="S7" s="140" t="s">
        <v>101</v>
      </c>
      <c r="T7" s="140" t="s">
        <v>160</v>
      </c>
      <c r="U7" s="140">
        <v>20</v>
      </c>
      <c r="V7" s="431"/>
      <c r="W7" s="47" t="s">
        <v>46</v>
      </c>
      <c r="X7" s="48" t="s">
        <v>27</v>
      </c>
      <c r="Y7" s="44">
        <v>1.8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>
      <c r="B8" s="42" t="s">
        <v>54</v>
      </c>
      <c r="C8" s="429"/>
      <c r="D8" s="2"/>
      <c r="E8" s="3"/>
      <c r="F8" s="2"/>
      <c r="G8" s="2"/>
      <c r="H8" s="52"/>
      <c r="I8" s="2"/>
      <c r="J8" s="2"/>
      <c r="K8" s="52"/>
      <c r="L8" s="2"/>
      <c r="M8" s="2" t="s">
        <v>98</v>
      </c>
      <c r="N8" s="2"/>
      <c r="O8" s="2">
        <v>8</v>
      </c>
      <c r="P8" s="2"/>
      <c r="Q8" s="52"/>
      <c r="R8" s="2"/>
      <c r="S8" s="3" t="s">
        <v>247</v>
      </c>
      <c r="T8" s="104"/>
      <c r="U8" s="2">
        <v>1</v>
      </c>
      <c r="V8" s="431"/>
      <c r="W8" s="108">
        <v>22</v>
      </c>
      <c r="X8" s="48" t="s">
        <v>30</v>
      </c>
      <c r="Y8" s="44">
        <v>2.5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>
      <c r="B9" s="433" t="s">
        <v>37</v>
      </c>
      <c r="C9" s="429"/>
      <c r="D9" s="3"/>
      <c r="E9" s="3"/>
      <c r="F9" s="3"/>
      <c r="G9" s="2"/>
      <c r="H9" s="52"/>
      <c r="I9" s="2"/>
      <c r="J9" s="2"/>
      <c r="K9" s="52"/>
      <c r="L9" s="2"/>
      <c r="M9" s="2" t="s">
        <v>233</v>
      </c>
      <c r="N9" s="104"/>
      <c r="O9" s="2">
        <v>3</v>
      </c>
      <c r="P9" s="2"/>
      <c r="Q9" s="52"/>
      <c r="R9" s="2"/>
      <c r="S9" s="3"/>
      <c r="T9" s="104"/>
      <c r="U9" s="2"/>
      <c r="V9" s="431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>
      <c r="B10" s="433"/>
      <c r="C10" s="429"/>
      <c r="D10" s="3"/>
      <c r="E10" s="3"/>
      <c r="F10" s="3"/>
      <c r="G10" s="2"/>
      <c r="H10" s="52"/>
      <c r="I10" s="2"/>
      <c r="J10" s="2"/>
      <c r="K10" s="52"/>
      <c r="L10" s="2"/>
      <c r="M10" s="2"/>
      <c r="N10" s="2"/>
      <c r="O10" s="2"/>
      <c r="P10" s="2"/>
      <c r="Q10" s="52"/>
      <c r="R10" s="2"/>
      <c r="S10" s="3"/>
      <c r="T10" s="104"/>
      <c r="U10" s="2"/>
      <c r="V10" s="431"/>
      <c r="W10" s="108">
        <v>27.9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3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3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32"/>
      <c r="W12" s="109">
        <f>W6*4+W10*4+W8*9</f>
        <v>735.6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>
      <c r="B13" s="36">
        <v>5</v>
      </c>
      <c r="C13" s="429"/>
      <c r="D13" s="37" t="str">
        <f>'108.5月菜單'!F21</f>
        <v>麥片飯</v>
      </c>
      <c r="E13" s="37" t="s">
        <v>15</v>
      </c>
      <c r="F13" s="37"/>
      <c r="G13" s="37" t="str">
        <f>'108.5月菜單'!F22</f>
        <v>鹽酥雞(炸)</v>
      </c>
      <c r="H13" s="37" t="s">
        <v>293</v>
      </c>
      <c r="I13" s="37"/>
      <c r="J13" s="37" t="str">
        <f>'108.5月菜單'!F23</f>
        <v>蕃茄蛋豆腐(豆)</v>
      </c>
      <c r="K13" s="37" t="s">
        <v>96</v>
      </c>
      <c r="L13" s="37"/>
      <c r="M13" s="37" t="str">
        <f>'108.5月菜單'!F24</f>
        <v>花生米血糕(冷)</v>
      </c>
      <c r="N13" s="37" t="s">
        <v>15</v>
      </c>
      <c r="O13" s="37"/>
      <c r="P13" s="37" t="str">
        <f>'108.5月菜單'!F25</f>
        <v>淺色蔬菜</v>
      </c>
      <c r="Q13" s="37" t="s">
        <v>18</v>
      </c>
      <c r="R13" s="37"/>
      <c r="S13" s="37" t="str">
        <f>'108.5月菜單'!F26</f>
        <v>榨菜肉絲湯(醃)</v>
      </c>
      <c r="T13" s="37" t="s">
        <v>17</v>
      </c>
      <c r="U13" s="37"/>
      <c r="V13" s="430"/>
      <c r="W13" s="38" t="s">
        <v>44</v>
      </c>
      <c r="X13" s="39" t="s">
        <v>19</v>
      </c>
      <c r="Y13" s="40">
        <v>5.8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>
      <c r="B14" s="42" t="s">
        <v>8</v>
      </c>
      <c r="C14" s="429"/>
      <c r="D14" s="2" t="s">
        <v>63</v>
      </c>
      <c r="E14" s="2"/>
      <c r="F14" s="2">
        <v>60</v>
      </c>
      <c r="G14" s="3" t="s">
        <v>294</v>
      </c>
      <c r="H14" s="3"/>
      <c r="I14" s="3">
        <v>60</v>
      </c>
      <c r="J14" s="2" t="s">
        <v>104</v>
      </c>
      <c r="K14" s="3"/>
      <c r="L14" s="2">
        <v>50</v>
      </c>
      <c r="M14" s="138" t="s">
        <v>164</v>
      </c>
      <c r="N14" s="138" t="s">
        <v>159</v>
      </c>
      <c r="O14" s="138">
        <v>30</v>
      </c>
      <c r="P14" s="2" t="s">
        <v>64</v>
      </c>
      <c r="Q14" s="2"/>
      <c r="R14" s="2">
        <v>100</v>
      </c>
      <c r="S14" s="3" t="s">
        <v>248</v>
      </c>
      <c r="T14" s="2" t="s">
        <v>250</v>
      </c>
      <c r="U14" s="2">
        <v>30</v>
      </c>
      <c r="V14" s="431"/>
      <c r="W14" s="113">
        <v>108</v>
      </c>
      <c r="X14" s="43" t="s">
        <v>25</v>
      </c>
      <c r="Y14" s="44">
        <v>2.4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>
      <c r="B15" s="42">
        <v>14</v>
      </c>
      <c r="C15" s="429"/>
      <c r="D15" s="2" t="s">
        <v>85</v>
      </c>
      <c r="E15" s="2"/>
      <c r="F15" s="2">
        <v>40</v>
      </c>
      <c r="G15" s="3"/>
      <c r="H15" s="3"/>
      <c r="I15" s="3"/>
      <c r="J15" s="2" t="s">
        <v>105</v>
      </c>
      <c r="K15" s="2"/>
      <c r="L15" s="2">
        <v>10</v>
      </c>
      <c r="M15" s="138" t="s">
        <v>165</v>
      </c>
      <c r="N15" s="138"/>
      <c r="O15" s="138">
        <v>1</v>
      </c>
      <c r="P15" s="2"/>
      <c r="Q15" s="2"/>
      <c r="R15" s="2"/>
      <c r="S15" s="3" t="s">
        <v>249</v>
      </c>
      <c r="T15" s="2"/>
      <c r="U15" s="2">
        <v>10</v>
      </c>
      <c r="V15" s="431"/>
      <c r="W15" s="47" t="s">
        <v>46</v>
      </c>
      <c r="X15" s="48" t="s">
        <v>27</v>
      </c>
      <c r="Y15" s="44">
        <v>1.8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>
      <c r="B16" s="42" t="s">
        <v>10</v>
      </c>
      <c r="C16" s="429"/>
      <c r="D16" s="52"/>
      <c r="E16" s="52"/>
      <c r="F16" s="2"/>
      <c r="G16" s="2"/>
      <c r="H16" s="2"/>
      <c r="I16" s="2"/>
      <c r="J16" s="3" t="s">
        <v>106</v>
      </c>
      <c r="K16" s="104" t="s">
        <v>160</v>
      </c>
      <c r="L16" s="2">
        <v>30</v>
      </c>
      <c r="M16" s="3" t="s">
        <v>240</v>
      </c>
      <c r="N16" s="2"/>
      <c r="O16" s="2">
        <v>1</v>
      </c>
      <c r="P16" s="2"/>
      <c r="Q16" s="52"/>
      <c r="R16" s="2"/>
      <c r="S16" s="2"/>
      <c r="T16" s="52"/>
      <c r="U16" s="2"/>
      <c r="V16" s="431"/>
      <c r="W16" s="108">
        <v>24.5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>
      <c r="B17" s="433" t="s">
        <v>38</v>
      </c>
      <c r="C17" s="429"/>
      <c r="D17" s="52"/>
      <c r="E17" s="52"/>
      <c r="F17" s="2"/>
      <c r="G17" s="3"/>
      <c r="H17" s="3"/>
      <c r="I17" s="3"/>
      <c r="J17" s="3"/>
      <c r="K17" s="2"/>
      <c r="L17" s="2"/>
      <c r="M17" s="2"/>
      <c r="N17" s="156"/>
      <c r="O17" s="2"/>
      <c r="P17" s="2"/>
      <c r="Q17" s="52"/>
      <c r="R17" s="2"/>
      <c r="S17" s="2"/>
      <c r="T17" s="52"/>
      <c r="U17" s="2"/>
      <c r="V17" s="43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>
      <c r="B18" s="433"/>
      <c r="C18" s="429"/>
      <c r="D18" s="52"/>
      <c r="E18" s="52"/>
      <c r="F18" s="2"/>
      <c r="G18" s="2"/>
      <c r="H18" s="52"/>
      <c r="I18" s="2"/>
      <c r="J18" s="2"/>
      <c r="K18" s="104"/>
      <c r="L18" s="2"/>
      <c r="M18" s="3"/>
      <c r="N18" s="52"/>
      <c r="O18" s="2"/>
      <c r="P18" s="2"/>
      <c r="Q18" s="52"/>
      <c r="R18" s="2"/>
      <c r="S18" s="3"/>
      <c r="T18" s="2"/>
      <c r="U18" s="2"/>
      <c r="V18" s="431"/>
      <c r="W18" s="108">
        <v>26.7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43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32"/>
      <c r="W20" s="109">
        <f>W14*4+W18*4+W16*9</f>
        <v>759.3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>
      <c r="B21" s="64">
        <v>5</v>
      </c>
      <c r="C21" s="429"/>
      <c r="D21" s="37" t="str">
        <f>'108.5月菜單'!J21</f>
        <v>香Q米飯</v>
      </c>
      <c r="E21" s="37" t="s">
        <v>15</v>
      </c>
      <c r="F21" s="37"/>
      <c r="G21" s="37" t="str">
        <f>'108.5月菜單'!J22</f>
        <v>鮮嫩豬肉排</v>
      </c>
      <c r="H21" s="37" t="s">
        <v>260</v>
      </c>
      <c r="I21" s="37"/>
      <c r="J21" s="37" t="str">
        <f>'108.5月菜單'!J23</f>
        <v>彩漾豆乾絲(豆)</v>
      </c>
      <c r="K21" s="37" t="s">
        <v>62</v>
      </c>
      <c r="L21" s="37"/>
      <c r="M21" s="37" t="str">
        <f>'108.5月菜單'!J24</f>
        <v>台式香腸(加)</v>
      </c>
      <c r="N21" s="37" t="s">
        <v>78</v>
      </c>
      <c r="O21" s="37"/>
      <c r="P21" s="37" t="str">
        <f>'108.5月菜單'!J25</f>
        <v>深色蔬菜</v>
      </c>
      <c r="Q21" s="37" t="s">
        <v>18</v>
      </c>
      <c r="R21" s="37"/>
      <c r="S21" s="37" t="str">
        <f>'108.5月菜單'!J26</f>
        <v>筍片湯</v>
      </c>
      <c r="T21" s="37" t="s">
        <v>17</v>
      </c>
      <c r="U21" s="37"/>
      <c r="V21" s="43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>
      <c r="B22" s="65" t="s">
        <v>8</v>
      </c>
      <c r="C22" s="429"/>
      <c r="D22" s="2" t="s">
        <v>302</v>
      </c>
      <c r="E22" s="3"/>
      <c r="F22" s="2">
        <v>100</v>
      </c>
      <c r="G22" s="2" t="s">
        <v>83</v>
      </c>
      <c r="H22" s="2"/>
      <c r="I22" s="2">
        <v>60</v>
      </c>
      <c r="J22" s="2" t="s">
        <v>153</v>
      </c>
      <c r="K22" s="2"/>
      <c r="L22" s="2">
        <v>5</v>
      </c>
      <c r="M22" s="2" t="s">
        <v>263</v>
      </c>
      <c r="N22" s="2" t="s">
        <v>221</v>
      </c>
      <c r="O22" s="2">
        <v>30</v>
      </c>
      <c r="P22" s="2" t="s">
        <v>64</v>
      </c>
      <c r="Q22" s="2"/>
      <c r="R22" s="2">
        <v>100</v>
      </c>
      <c r="S22" s="3" t="s">
        <v>214</v>
      </c>
      <c r="T22" s="2"/>
      <c r="U22" s="2">
        <v>30</v>
      </c>
      <c r="V22" s="431"/>
      <c r="W22" s="113">
        <v>98</v>
      </c>
      <c r="X22" s="43" t="s">
        <v>25</v>
      </c>
      <c r="Y22" s="44">
        <v>2.5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>
      <c r="B23" s="65">
        <v>15</v>
      </c>
      <c r="C23" s="429"/>
      <c r="D23" s="2"/>
      <c r="E23" s="3"/>
      <c r="F23" s="2"/>
      <c r="G23" s="2"/>
      <c r="H23" s="2"/>
      <c r="I23" s="2"/>
      <c r="J23" s="2" t="s">
        <v>261</v>
      </c>
      <c r="K23" s="2" t="s">
        <v>349</v>
      </c>
      <c r="L23" s="2">
        <v>25</v>
      </c>
      <c r="M23" s="2"/>
      <c r="N23" s="2"/>
      <c r="O23" s="2"/>
      <c r="P23" s="2"/>
      <c r="Q23" s="2"/>
      <c r="R23" s="2"/>
      <c r="S23" s="3" t="s">
        <v>94</v>
      </c>
      <c r="T23" s="2"/>
      <c r="U23" s="2">
        <v>10</v>
      </c>
      <c r="V23" s="431"/>
      <c r="W23" s="47" t="s">
        <v>46</v>
      </c>
      <c r="X23" s="48" t="s">
        <v>27</v>
      </c>
      <c r="Y23" s="44">
        <v>1.6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>
      <c r="B24" s="65" t="s">
        <v>10</v>
      </c>
      <c r="C24" s="429"/>
      <c r="D24" s="3"/>
      <c r="E24" s="3"/>
      <c r="F24" s="3"/>
      <c r="G24" s="2"/>
      <c r="H24" s="52"/>
      <c r="I24" s="2"/>
      <c r="J24" s="2" t="s">
        <v>262</v>
      </c>
      <c r="K24" s="2"/>
      <c r="L24" s="2">
        <v>20</v>
      </c>
      <c r="M24" s="2"/>
      <c r="N24" s="104"/>
      <c r="O24" s="2"/>
      <c r="P24" s="2"/>
      <c r="Q24" s="52"/>
      <c r="R24" s="2"/>
      <c r="S24" s="3"/>
      <c r="T24" s="52"/>
      <c r="U24" s="2"/>
      <c r="V24" s="431"/>
      <c r="W24" s="108">
        <v>25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>
      <c r="B25" s="435" t="s">
        <v>39</v>
      </c>
      <c r="C25" s="429"/>
      <c r="D25" s="3"/>
      <c r="E25" s="3"/>
      <c r="F25" s="3"/>
      <c r="G25" s="2"/>
      <c r="H25" s="52"/>
      <c r="I25" s="2"/>
      <c r="J25" s="2"/>
      <c r="K25" s="2"/>
      <c r="L25" s="2"/>
      <c r="M25" s="2"/>
      <c r="N25" s="52"/>
      <c r="O25" s="2"/>
      <c r="P25" s="2"/>
      <c r="Q25" s="52"/>
      <c r="R25" s="2"/>
      <c r="S25" s="3"/>
      <c r="T25" s="104"/>
      <c r="U25" s="2"/>
      <c r="V25" s="43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>
      <c r="B26" s="435"/>
      <c r="C26" s="429"/>
      <c r="D26" s="106"/>
      <c r="E26" s="52"/>
      <c r="F26" s="2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52"/>
      <c r="U26" s="2"/>
      <c r="V26" s="431"/>
      <c r="W26" s="108">
        <v>27.1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>
      <c r="B27" s="76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3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>
      <c r="B28" s="78"/>
      <c r="C28" s="79"/>
      <c r="D28" s="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32"/>
      <c r="W28" s="109">
        <f>W22*4+W26*4+W24*9</f>
        <v>725.4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>
      <c r="B29" s="36">
        <v>5</v>
      </c>
      <c r="C29" s="429"/>
      <c r="D29" s="37" t="str">
        <f>'108.5月菜單'!N21</f>
        <v>地瓜飯</v>
      </c>
      <c r="E29" s="37" t="s">
        <v>86</v>
      </c>
      <c r="F29" s="37"/>
      <c r="G29" s="37" t="str">
        <f>'108.5月菜單'!N22</f>
        <v>泡菜涮涮鍋</v>
      </c>
      <c r="H29" s="37" t="s">
        <v>155</v>
      </c>
      <c r="I29" s="37"/>
      <c r="J29" s="37" t="str">
        <f>'108.5月菜單'!N23</f>
        <v>清蒸魚丁(豆)</v>
      </c>
      <c r="K29" s="117" t="s">
        <v>15</v>
      </c>
      <c r="L29" s="37"/>
      <c r="M29" s="37" t="str">
        <f>'108.5月菜單'!N24</f>
        <v>炭烤翅小腿</v>
      </c>
      <c r="N29" s="37" t="s">
        <v>236</v>
      </c>
      <c r="O29" s="37"/>
      <c r="P29" s="37" t="str">
        <f>'108.5月菜單'!N25</f>
        <v>淺色蔬菜</v>
      </c>
      <c r="Q29" s="37" t="s">
        <v>91</v>
      </c>
      <c r="R29" s="37"/>
      <c r="S29" s="37" t="str">
        <f>'108.5月菜單'!N26</f>
        <v>金茸三絲湯</v>
      </c>
      <c r="T29" s="37" t="s">
        <v>89</v>
      </c>
      <c r="U29" s="37"/>
      <c r="V29" s="430"/>
      <c r="W29" s="38" t="s">
        <v>44</v>
      </c>
      <c r="X29" s="39" t="s">
        <v>19</v>
      </c>
      <c r="Y29" s="40">
        <v>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>
      <c r="B30" s="42" t="s">
        <v>8</v>
      </c>
      <c r="C30" s="429"/>
      <c r="D30" s="2" t="s">
        <v>87</v>
      </c>
      <c r="E30" s="2"/>
      <c r="F30" s="2">
        <v>60</v>
      </c>
      <c r="G30" s="2" t="s">
        <v>223</v>
      </c>
      <c r="H30" s="2"/>
      <c r="I30" s="2">
        <v>50</v>
      </c>
      <c r="J30" s="2" t="s">
        <v>230</v>
      </c>
      <c r="K30" s="2" t="s">
        <v>361</v>
      </c>
      <c r="L30" s="2">
        <v>40</v>
      </c>
      <c r="M30" s="2" t="s">
        <v>253</v>
      </c>
      <c r="N30" s="2"/>
      <c r="O30" s="2">
        <v>60</v>
      </c>
      <c r="P30" s="2" t="s">
        <v>90</v>
      </c>
      <c r="Q30" s="2"/>
      <c r="R30" s="2">
        <v>100</v>
      </c>
      <c r="S30" s="3" t="s">
        <v>224</v>
      </c>
      <c r="T30" s="2"/>
      <c r="U30" s="2">
        <v>30</v>
      </c>
      <c r="V30" s="431"/>
      <c r="W30" s="113">
        <v>99.5</v>
      </c>
      <c r="X30" s="43" t="s">
        <v>25</v>
      </c>
      <c r="Y30" s="44">
        <v>2.5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3"/>
    </row>
    <row r="31" spans="2:33" ht="27.95" customHeight="1">
      <c r="B31" s="42">
        <v>16</v>
      </c>
      <c r="C31" s="429"/>
      <c r="D31" s="2" t="s">
        <v>88</v>
      </c>
      <c r="E31" s="2"/>
      <c r="F31" s="2">
        <v>80</v>
      </c>
      <c r="G31" s="2" t="s">
        <v>224</v>
      </c>
      <c r="H31" s="2"/>
      <c r="I31" s="2">
        <v>10</v>
      </c>
      <c r="J31" s="2" t="s">
        <v>101</v>
      </c>
      <c r="K31" s="2" t="s">
        <v>349</v>
      </c>
      <c r="L31" s="2">
        <v>30</v>
      </c>
      <c r="M31" s="2"/>
      <c r="N31" s="2"/>
      <c r="O31" s="2"/>
      <c r="P31" s="2"/>
      <c r="Q31" s="2"/>
      <c r="R31" s="2"/>
      <c r="S31" s="3" t="s">
        <v>257</v>
      </c>
      <c r="T31" s="2"/>
      <c r="U31" s="2">
        <v>5</v>
      </c>
      <c r="V31" s="431"/>
      <c r="W31" s="47" t="s">
        <v>46</v>
      </c>
      <c r="X31" s="48" t="s">
        <v>27</v>
      </c>
      <c r="Y31" s="44">
        <v>1.9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3" ht="27.95" customHeight="1">
      <c r="B32" s="42" t="s">
        <v>10</v>
      </c>
      <c r="C32" s="429"/>
      <c r="D32" s="52"/>
      <c r="E32" s="52"/>
      <c r="F32" s="2"/>
      <c r="G32" s="2" t="s">
        <v>254</v>
      </c>
      <c r="H32" s="52"/>
      <c r="I32" s="2">
        <v>30</v>
      </c>
      <c r="J32" s="3"/>
      <c r="K32" s="3"/>
      <c r="L32" s="3"/>
      <c r="M32" s="2"/>
      <c r="N32" s="2"/>
      <c r="O32" s="2"/>
      <c r="P32" s="2"/>
      <c r="Q32" s="52"/>
      <c r="R32" s="2"/>
      <c r="S32" s="2" t="s">
        <v>258</v>
      </c>
      <c r="T32" s="52"/>
      <c r="U32" s="2">
        <v>5</v>
      </c>
      <c r="V32" s="431"/>
      <c r="W32" s="108">
        <v>25</v>
      </c>
      <c r="X32" s="48" t="s">
        <v>30</v>
      </c>
      <c r="Y32" s="44">
        <v>2.5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3"/>
    </row>
    <row r="33" spans="2:33" ht="27.95" customHeight="1">
      <c r="B33" s="433" t="s">
        <v>40</v>
      </c>
      <c r="C33" s="429"/>
      <c r="D33" s="52"/>
      <c r="E33" s="52"/>
      <c r="F33" s="2"/>
      <c r="G33" s="2" t="s">
        <v>255</v>
      </c>
      <c r="H33" s="52"/>
      <c r="I33" s="2">
        <v>0.05</v>
      </c>
      <c r="J33" s="3"/>
      <c r="K33" s="3"/>
      <c r="L33" s="3"/>
      <c r="M33" s="2"/>
      <c r="N33" s="52"/>
      <c r="O33" s="2"/>
      <c r="P33" s="2"/>
      <c r="Q33" s="52"/>
      <c r="R33" s="2"/>
      <c r="S33" s="3" t="s">
        <v>259</v>
      </c>
      <c r="T33" s="3"/>
      <c r="U33" s="3">
        <v>1</v>
      </c>
      <c r="V33" s="43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>
      <c r="B34" s="433"/>
      <c r="C34" s="429"/>
      <c r="D34" s="52"/>
      <c r="E34" s="52"/>
      <c r="F34" s="2"/>
      <c r="G34" s="2" t="s">
        <v>256</v>
      </c>
      <c r="H34" s="52"/>
      <c r="I34" s="2">
        <v>0.05</v>
      </c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431"/>
      <c r="W34" s="108">
        <v>27.4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43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32"/>
      <c r="W36" s="109">
        <f>W30*4+W34*4+W32*9</f>
        <v>732.6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3" s="41" customFormat="1" ht="27.95" customHeight="1">
      <c r="B37" s="36">
        <v>5</v>
      </c>
      <c r="C37" s="429"/>
      <c r="D37" s="37" t="str">
        <f>'108.5月菜單'!R21</f>
        <v>媽媽蛋炒飯</v>
      </c>
      <c r="E37" s="37" t="s">
        <v>292</v>
      </c>
      <c r="F37" s="37"/>
      <c r="G37" s="37" t="str">
        <f>'108.5月菜單'!R22</f>
        <v>香酥(炸)大雞腿</v>
      </c>
      <c r="H37" s="37" t="s">
        <v>66</v>
      </c>
      <c r="I37" s="37"/>
      <c r="J37" s="37" t="str">
        <f>'108.5月菜單'!R23</f>
        <v>日式關東黑輪(加)</v>
      </c>
      <c r="K37" s="37" t="s">
        <v>17</v>
      </c>
      <c r="L37" s="37"/>
      <c r="M37" s="37" t="str">
        <f>'108.5月菜單'!R24</f>
        <v>蒸餃(冷)</v>
      </c>
      <c r="N37" s="37" t="s">
        <v>15</v>
      </c>
      <c r="O37" s="37"/>
      <c r="P37" s="37" t="str">
        <f>'108.5月菜單'!R25</f>
        <v>深色蔬菜</v>
      </c>
      <c r="Q37" s="37" t="s">
        <v>91</v>
      </c>
      <c r="R37" s="37"/>
      <c r="S37" s="37" t="str">
        <f>'108.5月菜單'!R26</f>
        <v>味噌海芽湯</v>
      </c>
      <c r="T37" s="37" t="s">
        <v>89</v>
      </c>
      <c r="U37" s="37"/>
      <c r="V37" s="430"/>
      <c r="W37" s="38" t="s">
        <v>44</v>
      </c>
      <c r="X37" s="39" t="s">
        <v>19</v>
      </c>
      <c r="Y37" s="40">
        <v>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3" ht="27.95" customHeight="1">
      <c r="B38" s="42" t="s">
        <v>8</v>
      </c>
      <c r="C38" s="429"/>
      <c r="D38" s="3" t="s">
        <v>295</v>
      </c>
      <c r="E38" s="3"/>
      <c r="F38" s="2">
        <v>20</v>
      </c>
      <c r="G38" s="138" t="s">
        <v>134</v>
      </c>
      <c r="H38" s="140"/>
      <c r="I38" s="138">
        <v>60</v>
      </c>
      <c r="J38" s="3" t="s">
        <v>231</v>
      </c>
      <c r="K38" s="2"/>
      <c r="L38" s="3">
        <v>25</v>
      </c>
      <c r="M38" s="138" t="s">
        <v>166</v>
      </c>
      <c r="N38" s="138" t="s">
        <v>159</v>
      </c>
      <c r="O38" s="138">
        <v>30</v>
      </c>
      <c r="P38" s="2" t="s">
        <v>90</v>
      </c>
      <c r="Q38" s="3"/>
      <c r="R38" s="2">
        <v>100</v>
      </c>
      <c r="S38" s="3" t="s">
        <v>226</v>
      </c>
      <c r="T38" s="2"/>
      <c r="U38" s="2">
        <v>1</v>
      </c>
      <c r="V38" s="431"/>
      <c r="W38" s="113">
        <v>101</v>
      </c>
      <c r="X38" s="43" t="s">
        <v>25</v>
      </c>
      <c r="Y38" s="44">
        <v>2.2000000000000002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3" ht="27.95" customHeight="1">
      <c r="B39" s="42">
        <v>17</v>
      </c>
      <c r="C39" s="429"/>
      <c r="D39" s="3" t="s">
        <v>296</v>
      </c>
      <c r="E39" s="3"/>
      <c r="F39" s="2">
        <v>60</v>
      </c>
      <c r="G39" s="3"/>
      <c r="H39" s="52"/>
      <c r="I39" s="2"/>
      <c r="J39" s="3" t="s">
        <v>404</v>
      </c>
      <c r="K39" s="2" t="s">
        <v>221</v>
      </c>
      <c r="L39" s="3">
        <v>20</v>
      </c>
      <c r="M39" s="138"/>
      <c r="N39" s="138"/>
      <c r="O39" s="138"/>
      <c r="P39" s="2"/>
      <c r="Q39" s="3"/>
      <c r="R39" s="2"/>
      <c r="S39" s="3" t="s">
        <v>264</v>
      </c>
      <c r="T39" s="2"/>
      <c r="U39" s="2">
        <v>20</v>
      </c>
      <c r="V39" s="431"/>
      <c r="W39" s="47" t="s">
        <v>46</v>
      </c>
      <c r="X39" s="48" t="s">
        <v>27</v>
      </c>
      <c r="Y39" s="44">
        <v>1.6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3" ht="27.95" customHeight="1">
      <c r="B40" s="42" t="s">
        <v>10</v>
      </c>
      <c r="C40" s="429"/>
      <c r="D40" s="3" t="s">
        <v>297</v>
      </c>
      <c r="E40" s="3"/>
      <c r="F40" s="2">
        <v>5</v>
      </c>
      <c r="G40" s="2"/>
      <c r="H40" s="3"/>
      <c r="I40" s="2"/>
      <c r="J40" s="3" t="s">
        <v>415</v>
      </c>
      <c r="K40" s="52"/>
      <c r="L40" s="3">
        <v>25</v>
      </c>
      <c r="M40" s="138"/>
      <c r="N40" s="139"/>
      <c r="O40" s="138"/>
      <c r="P40" s="2"/>
      <c r="Q40" s="3"/>
      <c r="R40" s="2"/>
      <c r="S40" s="2" t="s">
        <v>247</v>
      </c>
      <c r="T40" s="52"/>
      <c r="U40" s="2">
        <v>1</v>
      </c>
      <c r="V40" s="431"/>
      <c r="W40" s="108">
        <v>23.5</v>
      </c>
      <c r="X40" s="48" t="s">
        <v>30</v>
      </c>
      <c r="Y40" s="44">
        <v>2.5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3" ht="27.95" customHeight="1">
      <c r="B41" s="433" t="s">
        <v>32</v>
      </c>
      <c r="C41" s="429"/>
      <c r="D41" s="3" t="s">
        <v>298</v>
      </c>
      <c r="E41" s="3"/>
      <c r="F41" s="2">
        <v>5</v>
      </c>
      <c r="G41" s="2"/>
      <c r="H41" s="3"/>
      <c r="I41" s="2"/>
      <c r="J41" s="3"/>
      <c r="K41" s="52"/>
      <c r="L41" s="3"/>
      <c r="M41" s="2"/>
      <c r="N41" s="52"/>
      <c r="O41" s="2"/>
      <c r="P41" s="2"/>
      <c r="Q41" s="3"/>
      <c r="R41" s="2"/>
      <c r="S41" s="2"/>
      <c r="T41" s="52"/>
      <c r="U41" s="2"/>
      <c r="V41" s="43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>
      <c r="B42" s="433"/>
      <c r="C42" s="429"/>
      <c r="D42" s="106" t="s">
        <v>299</v>
      </c>
      <c r="E42" s="52"/>
      <c r="F42" s="2">
        <v>5</v>
      </c>
      <c r="G42" s="2"/>
      <c r="H42" s="52"/>
      <c r="I42" s="2"/>
      <c r="J42" s="2"/>
      <c r="K42" s="52"/>
      <c r="L42" s="2"/>
      <c r="M42" s="2"/>
      <c r="N42" s="52"/>
      <c r="O42" s="2"/>
      <c r="P42" s="2"/>
      <c r="Q42" s="52"/>
      <c r="R42" s="2"/>
      <c r="S42" s="2"/>
      <c r="T42" s="52"/>
      <c r="U42" s="2"/>
      <c r="V42" s="431"/>
      <c r="W42" s="108">
        <v>27.4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>
      <c r="B43" s="54" t="s">
        <v>36</v>
      </c>
      <c r="C43" s="55"/>
      <c r="D43" s="106" t="s">
        <v>300</v>
      </c>
      <c r="E43" s="52"/>
      <c r="F43" s="2">
        <v>5</v>
      </c>
      <c r="G43" s="2"/>
      <c r="H43" s="52"/>
      <c r="I43" s="2"/>
      <c r="J43" s="3"/>
      <c r="K43" s="52"/>
      <c r="L43" s="3"/>
      <c r="M43" s="2"/>
      <c r="N43" s="52"/>
      <c r="O43" s="2"/>
      <c r="P43" s="2"/>
      <c r="Q43" s="52"/>
      <c r="R43" s="2"/>
      <c r="S43" s="3"/>
      <c r="T43" s="52"/>
      <c r="U43" s="3"/>
      <c r="V43" s="43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3" ht="27.95" customHeight="1" thickBot="1">
      <c r="B44" s="83"/>
      <c r="C44" s="58"/>
      <c r="D44" s="201" t="s">
        <v>301</v>
      </c>
      <c r="E44" s="84"/>
      <c r="F44" s="85">
        <v>5</v>
      </c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32"/>
      <c r="W44" s="109">
        <f>W38*4+W42*4+W40*9</f>
        <v>725.1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419"/>
      <c r="E46" s="419"/>
      <c r="F46" s="420"/>
      <c r="G46" s="420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B41:B42"/>
    <mergeCell ref="C13:C18"/>
    <mergeCell ref="V13:V20"/>
    <mergeCell ref="B17:B18"/>
    <mergeCell ref="B25:B26"/>
    <mergeCell ref="B33:B34"/>
    <mergeCell ref="B1:Y1"/>
    <mergeCell ref="B2:G2"/>
    <mergeCell ref="C5:C10"/>
    <mergeCell ref="V5:V12"/>
    <mergeCell ref="B9:B10"/>
    <mergeCell ref="D46:G46"/>
    <mergeCell ref="C29:C34"/>
    <mergeCell ref="V29:V36"/>
    <mergeCell ref="C21:C26"/>
    <mergeCell ref="V21:V28"/>
    <mergeCell ref="J45:Y45"/>
    <mergeCell ref="C37:C42"/>
    <mergeCell ref="V37:V4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" zoomScale="60" workbookViewId="0">
      <selection activeCell="M8" sqref="M8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426" t="s">
        <v>396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6"/>
      <c r="AB1" s="8"/>
    </row>
    <row r="2" spans="2:33" s="7" customFormat="1" ht="13.5" customHeight="1">
      <c r="B2" s="427"/>
      <c r="C2" s="428"/>
      <c r="D2" s="428"/>
      <c r="E2" s="428"/>
      <c r="F2" s="428"/>
      <c r="G2" s="428"/>
      <c r="H2" s="136"/>
      <c r="I2" s="6"/>
      <c r="J2" s="6"/>
      <c r="K2" s="136"/>
      <c r="L2" s="6"/>
      <c r="M2" s="6"/>
      <c r="N2" s="136"/>
      <c r="O2" s="6"/>
      <c r="P2" s="6"/>
      <c r="Q2" s="136"/>
      <c r="R2" s="6"/>
      <c r="S2" s="6"/>
      <c r="T2" s="136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>
      <c r="B5" s="36">
        <v>5</v>
      </c>
      <c r="C5" s="429"/>
      <c r="D5" s="37" t="str">
        <f>'108.5月菜單'!B30</f>
        <v>香Q米飯</v>
      </c>
      <c r="E5" s="37" t="s">
        <v>86</v>
      </c>
      <c r="F5" s="1" t="s">
        <v>16</v>
      </c>
      <c r="G5" s="37" t="str">
        <f>'108.5月菜單'!B31</f>
        <v>北平烤鴨米血(冷)</v>
      </c>
      <c r="H5" s="37" t="s">
        <v>17</v>
      </c>
      <c r="I5" s="1" t="s">
        <v>16</v>
      </c>
      <c r="J5" s="37" t="str">
        <f>'108.5月菜單'!B32</f>
        <v>溫州大扁食(加)</v>
      </c>
      <c r="K5" s="37" t="s">
        <v>89</v>
      </c>
      <c r="L5" s="1" t="s">
        <v>16</v>
      </c>
      <c r="M5" s="37" t="str">
        <f>'108.5月菜單'!B33</f>
        <v>薑香冬瓜</v>
      </c>
      <c r="N5" s="37" t="s">
        <v>155</v>
      </c>
      <c r="O5" s="1" t="s">
        <v>16</v>
      </c>
      <c r="P5" s="37" t="str">
        <f>'108.5月菜單'!B34</f>
        <v>深色蔬菜</v>
      </c>
      <c r="Q5" s="37" t="s">
        <v>91</v>
      </c>
      <c r="R5" s="1" t="s">
        <v>16</v>
      </c>
      <c r="S5" s="37" t="str">
        <f>'108.5月菜單'!B35</f>
        <v>玉米蛋花湯</v>
      </c>
      <c r="T5" s="37" t="s">
        <v>89</v>
      </c>
      <c r="U5" s="1" t="s">
        <v>16</v>
      </c>
      <c r="V5" s="430"/>
      <c r="W5" s="38" t="s">
        <v>44</v>
      </c>
      <c r="X5" s="39" t="s">
        <v>19</v>
      </c>
      <c r="Y5" s="40">
        <v>5.9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>
      <c r="B6" s="42" t="s">
        <v>8</v>
      </c>
      <c r="C6" s="429"/>
      <c r="D6" s="2" t="s">
        <v>88</v>
      </c>
      <c r="E6" s="3"/>
      <c r="F6" s="2">
        <v>100</v>
      </c>
      <c r="G6" s="2" t="s">
        <v>271</v>
      </c>
      <c r="H6" s="2"/>
      <c r="I6" s="2">
        <v>50</v>
      </c>
      <c r="J6" s="2" t="s">
        <v>364</v>
      </c>
      <c r="K6" s="3" t="s">
        <v>354</v>
      </c>
      <c r="L6" s="2">
        <v>30</v>
      </c>
      <c r="M6" s="138" t="s">
        <v>428</v>
      </c>
      <c r="N6" s="140"/>
      <c r="O6" s="138">
        <v>60</v>
      </c>
      <c r="P6" s="2" t="s">
        <v>90</v>
      </c>
      <c r="Q6" s="2"/>
      <c r="R6" s="2">
        <v>100</v>
      </c>
      <c r="S6" s="140" t="s">
        <v>265</v>
      </c>
      <c r="T6" s="140"/>
      <c r="U6" s="140">
        <v>30</v>
      </c>
      <c r="V6" s="431"/>
      <c r="W6" s="113">
        <v>109</v>
      </c>
      <c r="X6" s="43" t="s">
        <v>25</v>
      </c>
      <c r="Y6" s="44">
        <v>2.2999999999999998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>
      <c r="B7" s="42">
        <v>20</v>
      </c>
      <c r="C7" s="429"/>
      <c r="D7" s="2"/>
      <c r="E7" s="3"/>
      <c r="F7" s="2"/>
      <c r="G7" s="2" t="s">
        <v>362</v>
      </c>
      <c r="H7" s="2" t="s">
        <v>363</v>
      </c>
      <c r="I7" s="2">
        <v>10</v>
      </c>
      <c r="J7" s="2" t="s">
        <v>268</v>
      </c>
      <c r="K7" s="2"/>
      <c r="L7" s="2">
        <v>5</v>
      </c>
      <c r="M7" s="3" t="s">
        <v>429</v>
      </c>
      <c r="N7" s="106"/>
      <c r="O7" s="2">
        <v>10</v>
      </c>
      <c r="P7" s="2"/>
      <c r="Q7" s="2"/>
      <c r="R7" s="2"/>
      <c r="S7" s="140" t="s">
        <v>252</v>
      </c>
      <c r="T7" s="140"/>
      <c r="U7" s="140">
        <v>10</v>
      </c>
      <c r="V7" s="431"/>
      <c r="W7" s="47" t="s">
        <v>46</v>
      </c>
      <c r="X7" s="48" t="s">
        <v>27</v>
      </c>
      <c r="Y7" s="44">
        <v>1.7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>
      <c r="B8" s="42" t="s">
        <v>10</v>
      </c>
      <c r="C8" s="429"/>
      <c r="D8" s="2"/>
      <c r="E8" s="3"/>
      <c r="F8" s="2"/>
      <c r="G8" s="2"/>
      <c r="H8" s="52"/>
      <c r="I8" s="2"/>
      <c r="J8" s="2" t="s">
        <v>365</v>
      </c>
      <c r="K8" s="104"/>
      <c r="L8" s="2">
        <v>5</v>
      </c>
      <c r="M8" s="138" t="s">
        <v>233</v>
      </c>
      <c r="N8" s="140"/>
      <c r="O8" s="138">
        <v>5</v>
      </c>
      <c r="P8" s="2"/>
      <c r="Q8" s="52"/>
      <c r="R8" s="2"/>
      <c r="S8" s="2" t="s">
        <v>251</v>
      </c>
      <c r="T8" s="3"/>
      <c r="U8" s="2">
        <v>5</v>
      </c>
      <c r="V8" s="431"/>
      <c r="W8" s="108">
        <v>21.5</v>
      </c>
      <c r="X8" s="48" t="s">
        <v>30</v>
      </c>
      <c r="Y8" s="44">
        <v>2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>
      <c r="B9" s="433" t="s">
        <v>37</v>
      </c>
      <c r="C9" s="429"/>
      <c r="D9" s="3"/>
      <c r="E9" s="3"/>
      <c r="F9" s="3"/>
      <c r="G9" s="2"/>
      <c r="H9" s="52"/>
      <c r="I9" s="2"/>
      <c r="J9" s="2"/>
      <c r="K9" s="52"/>
      <c r="L9" s="2"/>
      <c r="M9" s="138"/>
      <c r="N9" s="140"/>
      <c r="O9" s="138"/>
      <c r="P9" s="2"/>
      <c r="Q9" s="52"/>
      <c r="R9" s="2"/>
      <c r="S9" s="3" t="s">
        <v>233</v>
      </c>
      <c r="T9" s="3"/>
      <c r="U9" s="3">
        <v>5</v>
      </c>
      <c r="V9" s="431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>
      <c r="B10" s="433"/>
      <c r="C10" s="429"/>
      <c r="D10" s="3"/>
      <c r="E10" s="3"/>
      <c r="F10" s="3"/>
      <c r="G10" s="2"/>
      <c r="H10" s="52"/>
      <c r="I10" s="2"/>
      <c r="J10" s="2"/>
      <c r="K10" s="52"/>
      <c r="L10" s="2"/>
      <c r="M10" s="2"/>
      <c r="N10" s="52"/>
      <c r="O10" s="2"/>
      <c r="P10" s="2"/>
      <c r="Q10" s="52"/>
      <c r="R10" s="2"/>
      <c r="S10" s="3"/>
      <c r="T10" s="104"/>
      <c r="U10" s="2"/>
      <c r="V10" s="431"/>
      <c r="W10" s="108">
        <v>27.6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3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3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32"/>
      <c r="W12" s="109">
        <f>W6*4+W10*4+W8*9</f>
        <v>739.9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>
      <c r="B13" s="36">
        <v>5</v>
      </c>
      <c r="C13" s="429"/>
      <c r="D13" s="37" t="str">
        <f>'108.5月菜單'!F30</f>
        <v>五穀飯</v>
      </c>
      <c r="E13" s="37" t="s">
        <v>86</v>
      </c>
      <c r="F13" s="37"/>
      <c r="G13" s="37" t="str">
        <f>'108.5月菜單'!F31</f>
        <v>洋蔥鹹豬肉</v>
      </c>
      <c r="H13" s="37" t="s">
        <v>17</v>
      </c>
      <c r="I13" s="37"/>
      <c r="J13" s="37" t="str">
        <f>'108.5月菜單'!F32</f>
        <v>柳葉魚(海)(炸)</v>
      </c>
      <c r="K13" s="37" t="s">
        <v>66</v>
      </c>
      <c r="L13" s="37"/>
      <c r="M13" s="37" t="str">
        <f>'108.5月菜單'!F33</f>
        <v>沙茶筍絲</v>
      </c>
      <c r="N13" s="37" t="s">
        <v>17</v>
      </c>
      <c r="O13" s="37"/>
      <c r="P13" s="37" t="str">
        <f>'108.5月菜單'!F34</f>
        <v>淺色蔬菜</v>
      </c>
      <c r="Q13" s="37" t="s">
        <v>91</v>
      </c>
      <c r="R13" s="37"/>
      <c r="S13" s="37" t="str">
        <f>'108.5月菜單'!F35</f>
        <v>海芽豆腐湯(豆)</v>
      </c>
      <c r="T13" s="37" t="s">
        <v>89</v>
      </c>
      <c r="U13" s="37"/>
      <c r="V13" s="430"/>
      <c r="W13" s="38" t="s">
        <v>44</v>
      </c>
      <c r="X13" s="39" t="s">
        <v>19</v>
      </c>
      <c r="Y13" s="40">
        <v>5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>
      <c r="B14" s="42" t="s">
        <v>8</v>
      </c>
      <c r="C14" s="429"/>
      <c r="D14" s="2" t="s">
        <v>68</v>
      </c>
      <c r="E14" s="2"/>
      <c r="F14" s="2">
        <v>40</v>
      </c>
      <c r="G14" s="2" t="s">
        <v>168</v>
      </c>
      <c r="H14" s="2"/>
      <c r="I14" s="2">
        <v>40</v>
      </c>
      <c r="J14" s="2" t="s">
        <v>267</v>
      </c>
      <c r="K14" s="3" t="s">
        <v>266</v>
      </c>
      <c r="L14" s="2">
        <v>60</v>
      </c>
      <c r="M14" s="138" t="s">
        <v>147</v>
      </c>
      <c r="N14" s="138"/>
      <c r="O14" s="138">
        <v>50</v>
      </c>
      <c r="P14" s="2" t="s">
        <v>90</v>
      </c>
      <c r="Q14" s="2"/>
      <c r="R14" s="2">
        <v>100</v>
      </c>
      <c r="S14" s="3" t="s">
        <v>264</v>
      </c>
      <c r="T14" s="2"/>
      <c r="U14" s="2">
        <v>20</v>
      </c>
      <c r="V14" s="431"/>
      <c r="W14" s="113">
        <v>101</v>
      </c>
      <c r="X14" s="43" t="s">
        <v>25</v>
      </c>
      <c r="Y14" s="44">
        <v>2.4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>
      <c r="B15" s="42">
        <v>21</v>
      </c>
      <c r="C15" s="429"/>
      <c r="D15" s="3" t="s">
        <v>63</v>
      </c>
      <c r="E15" s="2"/>
      <c r="F15" s="2">
        <v>60</v>
      </c>
      <c r="G15" s="2" t="s">
        <v>366</v>
      </c>
      <c r="H15" s="2"/>
      <c r="I15" s="2">
        <v>40</v>
      </c>
      <c r="J15" s="2"/>
      <c r="K15" s="2"/>
      <c r="L15" s="2"/>
      <c r="M15" s="138" t="s">
        <v>224</v>
      </c>
      <c r="N15" s="138"/>
      <c r="O15" s="138">
        <v>10</v>
      </c>
      <c r="P15" s="2"/>
      <c r="Q15" s="2"/>
      <c r="R15" s="2"/>
      <c r="S15" s="3" t="s">
        <v>421</v>
      </c>
      <c r="T15" s="2" t="s">
        <v>423</v>
      </c>
      <c r="U15" s="2">
        <v>10</v>
      </c>
      <c r="V15" s="431"/>
      <c r="W15" s="47" t="s">
        <v>46</v>
      </c>
      <c r="X15" s="48" t="s">
        <v>27</v>
      </c>
      <c r="Y15" s="44">
        <v>2.2000000000000002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>
      <c r="B16" s="42" t="s">
        <v>10</v>
      </c>
      <c r="C16" s="429"/>
      <c r="D16" s="52"/>
      <c r="E16" s="52"/>
      <c r="F16" s="2"/>
      <c r="G16" s="2" t="s">
        <v>367</v>
      </c>
      <c r="H16" s="52"/>
      <c r="I16" s="2">
        <v>0.05</v>
      </c>
      <c r="J16" s="2"/>
      <c r="K16" s="52"/>
      <c r="L16" s="2"/>
      <c r="M16" s="138" t="s">
        <v>157</v>
      </c>
      <c r="N16" s="139"/>
      <c r="O16" s="138">
        <v>5</v>
      </c>
      <c r="P16" s="2"/>
      <c r="Q16" s="52"/>
      <c r="R16" s="2"/>
      <c r="S16" s="2" t="s">
        <v>422</v>
      </c>
      <c r="T16" s="3"/>
      <c r="U16" s="2">
        <v>1</v>
      </c>
      <c r="V16" s="431"/>
      <c r="W16" s="108">
        <v>24.5</v>
      </c>
      <c r="X16" s="48" t="s">
        <v>30</v>
      </c>
      <c r="Y16" s="44">
        <v>2.5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>
      <c r="B17" s="433" t="s">
        <v>38</v>
      </c>
      <c r="C17" s="429"/>
      <c r="D17" s="52"/>
      <c r="E17" s="52"/>
      <c r="F17" s="2"/>
      <c r="G17" s="2"/>
      <c r="H17" s="52"/>
      <c r="I17" s="2"/>
      <c r="J17" s="2"/>
      <c r="K17" s="52"/>
      <c r="L17" s="2"/>
      <c r="M17" s="138" t="s">
        <v>259</v>
      </c>
      <c r="N17" s="52"/>
      <c r="O17" s="2">
        <v>1</v>
      </c>
      <c r="P17" s="2"/>
      <c r="Q17" s="52"/>
      <c r="R17" s="2"/>
      <c r="S17" s="3"/>
      <c r="T17" s="3"/>
      <c r="U17" s="3"/>
      <c r="V17" s="43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>
      <c r="B18" s="433"/>
      <c r="C18" s="429"/>
      <c r="D18" s="52"/>
      <c r="E18" s="52"/>
      <c r="F18" s="2"/>
      <c r="G18" s="2"/>
      <c r="H18" s="52"/>
      <c r="I18" s="2"/>
      <c r="J18" s="2"/>
      <c r="K18" s="52"/>
      <c r="L18" s="2"/>
      <c r="M18" s="3"/>
      <c r="N18" s="52"/>
      <c r="O18" s="2"/>
      <c r="P18" s="2"/>
      <c r="Q18" s="52"/>
      <c r="R18" s="2"/>
      <c r="S18" s="156"/>
      <c r="T18" s="156"/>
      <c r="U18" s="156"/>
      <c r="V18" s="431"/>
      <c r="W18" s="108">
        <v>27.5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43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32"/>
      <c r="W20" s="109">
        <f>W14*4+W18*4+W16*9</f>
        <v>734.5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>
      <c r="B21" s="64">
        <v>5</v>
      </c>
      <c r="C21" s="429"/>
      <c r="D21" s="37" t="str">
        <f>'108.5月菜單'!J30</f>
        <v>香Q米飯</v>
      </c>
      <c r="E21" s="37" t="s">
        <v>291</v>
      </c>
      <c r="F21" s="37"/>
      <c r="G21" s="37" t="str">
        <f>'108.5月菜單'!J31</f>
        <v>炙嫩雞腿排</v>
      </c>
      <c r="H21" s="37" t="s">
        <v>78</v>
      </c>
      <c r="I21" s="37"/>
      <c r="J21" s="37" t="str">
        <f>'108.5月菜單'!J32</f>
        <v>肉燥豆腐(豆)</v>
      </c>
      <c r="K21" s="37" t="s">
        <v>17</v>
      </c>
      <c r="L21" s="37"/>
      <c r="M21" s="37" t="str">
        <f>'108.5月菜單'!J33</f>
        <v>瓜瓜什錦</v>
      </c>
      <c r="N21" s="37" t="s">
        <v>17</v>
      </c>
      <c r="O21" s="37"/>
      <c r="P21" s="37" t="str">
        <f>'108.5月菜單'!J34</f>
        <v>深色蔬菜</v>
      </c>
      <c r="Q21" s="37" t="s">
        <v>18</v>
      </c>
      <c r="R21" s="37"/>
      <c r="S21" s="37" t="str">
        <f>'108.5月菜單'!J35</f>
        <v>翡翠吻魚湯(海)</v>
      </c>
      <c r="T21" s="37" t="s">
        <v>17</v>
      </c>
      <c r="U21" s="37"/>
      <c r="V21" s="430"/>
      <c r="W21" s="38" t="s">
        <v>44</v>
      </c>
      <c r="X21" s="39" t="s">
        <v>19</v>
      </c>
      <c r="Y21" s="40">
        <v>5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>
      <c r="B22" s="65" t="s">
        <v>8</v>
      </c>
      <c r="C22" s="429"/>
      <c r="D22" s="2" t="s">
        <v>303</v>
      </c>
      <c r="E22" s="3"/>
      <c r="F22" s="2">
        <v>100</v>
      </c>
      <c r="G22" s="2" t="s">
        <v>134</v>
      </c>
      <c r="H22" s="2"/>
      <c r="I22" s="2">
        <v>60</v>
      </c>
      <c r="J22" s="2" t="s">
        <v>420</v>
      </c>
      <c r="K22" s="2" t="s">
        <v>144</v>
      </c>
      <c r="L22" s="2">
        <v>60</v>
      </c>
      <c r="M22" s="140" t="s">
        <v>416</v>
      </c>
      <c r="N22" s="140"/>
      <c r="O22" s="140">
        <v>60</v>
      </c>
      <c r="P22" s="2" t="s">
        <v>64</v>
      </c>
      <c r="Q22" s="2"/>
      <c r="R22" s="2">
        <v>100</v>
      </c>
      <c r="S22" s="3" t="s">
        <v>269</v>
      </c>
      <c r="T22" s="2"/>
      <c r="U22" s="2">
        <v>10</v>
      </c>
      <c r="V22" s="431"/>
      <c r="W22" s="113">
        <v>101.5</v>
      </c>
      <c r="X22" s="43" t="s">
        <v>25</v>
      </c>
      <c r="Y22" s="44">
        <v>2.2999999999999998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>
      <c r="B23" s="65">
        <v>22</v>
      </c>
      <c r="C23" s="429"/>
      <c r="D23" s="2"/>
      <c r="E23" s="3"/>
      <c r="F23" s="2"/>
      <c r="G23" s="2"/>
      <c r="H23" s="2"/>
      <c r="I23" s="2"/>
      <c r="J23" s="2" t="s">
        <v>366</v>
      </c>
      <c r="K23" s="2"/>
      <c r="L23" s="2">
        <v>10</v>
      </c>
      <c r="M23" s="140" t="s">
        <v>153</v>
      </c>
      <c r="N23" s="140"/>
      <c r="O23" s="140">
        <v>10</v>
      </c>
      <c r="P23" s="2"/>
      <c r="Q23" s="2"/>
      <c r="R23" s="2"/>
      <c r="S23" s="2" t="s">
        <v>99</v>
      </c>
      <c r="T23" s="52"/>
      <c r="U23" s="2">
        <v>10</v>
      </c>
      <c r="V23" s="431"/>
      <c r="W23" s="47" t="s">
        <v>46</v>
      </c>
      <c r="X23" s="48" t="s">
        <v>27</v>
      </c>
      <c r="Y23" s="44">
        <v>1.7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>
      <c r="B24" s="65" t="s">
        <v>10</v>
      </c>
      <c r="C24" s="429"/>
      <c r="D24" s="3"/>
      <c r="E24" s="3"/>
      <c r="F24" s="3"/>
      <c r="G24" s="2"/>
      <c r="H24" s="52"/>
      <c r="I24" s="2"/>
      <c r="J24" s="2"/>
      <c r="K24" s="2"/>
      <c r="L24" s="2"/>
      <c r="M24" s="2"/>
      <c r="N24" s="180"/>
      <c r="O24" s="140"/>
      <c r="P24" s="2"/>
      <c r="Q24" s="52"/>
      <c r="R24" s="2"/>
      <c r="S24" s="3" t="s">
        <v>270</v>
      </c>
      <c r="T24" s="2" t="s">
        <v>225</v>
      </c>
      <c r="U24" s="2">
        <v>1</v>
      </c>
      <c r="V24" s="431"/>
      <c r="W24" s="108">
        <v>24</v>
      </c>
      <c r="X24" s="48" t="s">
        <v>30</v>
      </c>
      <c r="Y24" s="44">
        <v>2.5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>
      <c r="B25" s="435" t="s">
        <v>39</v>
      </c>
      <c r="C25" s="429"/>
      <c r="D25" s="3"/>
      <c r="E25" s="3"/>
      <c r="F25" s="3"/>
      <c r="G25" s="2"/>
      <c r="H25" s="52"/>
      <c r="I25" s="2"/>
      <c r="J25" s="2"/>
      <c r="K25" s="2"/>
      <c r="L25" s="2"/>
      <c r="M25" s="3"/>
      <c r="N25" s="52"/>
      <c r="O25" s="3"/>
      <c r="P25" s="2"/>
      <c r="Q25" s="52"/>
      <c r="R25" s="2"/>
      <c r="S25" s="2"/>
      <c r="T25" s="52"/>
      <c r="U25" s="2"/>
      <c r="V25" s="43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>
      <c r="B26" s="435"/>
      <c r="C26" s="429"/>
      <c r="D26" s="3"/>
      <c r="E26" s="3"/>
      <c r="F26" s="3"/>
      <c r="G26" s="75"/>
      <c r="H26" s="52"/>
      <c r="I26" s="2"/>
      <c r="J26" s="2"/>
      <c r="K26" s="52"/>
      <c r="L26" s="2"/>
      <c r="M26" s="2"/>
      <c r="N26" s="52"/>
      <c r="O26" s="2"/>
      <c r="P26" s="2"/>
      <c r="Q26" s="52"/>
      <c r="R26" s="2"/>
      <c r="S26" s="2"/>
      <c r="T26" s="104"/>
      <c r="U26" s="2"/>
      <c r="V26" s="431"/>
      <c r="W26" s="108">
        <v>26.8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>
      <c r="B27" s="76" t="s">
        <v>36</v>
      </c>
      <c r="C27" s="77"/>
      <c r="D27" s="3"/>
      <c r="E27" s="52"/>
      <c r="F27" s="3"/>
      <c r="G27" s="2"/>
      <c r="H27" s="52"/>
      <c r="I27" s="2"/>
      <c r="J27" s="2"/>
      <c r="K27" s="52"/>
      <c r="L27" s="2"/>
      <c r="M27" s="2"/>
      <c r="N27" s="52"/>
      <c r="O27" s="2"/>
      <c r="P27" s="2"/>
      <c r="Q27" s="52"/>
      <c r="R27" s="2"/>
      <c r="S27" s="2"/>
      <c r="T27" s="52"/>
      <c r="U27" s="2"/>
      <c r="V27" s="43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>
      <c r="B28" s="78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32"/>
      <c r="W28" s="109">
        <f>W22*4+W26*4+W24*9</f>
        <v>729.2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>
      <c r="B29" s="36">
        <v>5</v>
      </c>
      <c r="C29" s="429"/>
      <c r="D29" s="37" t="str">
        <f>'108.5月菜單'!N30</f>
        <v>地瓜飯</v>
      </c>
      <c r="E29" s="37" t="s">
        <v>15</v>
      </c>
      <c r="F29" s="37"/>
      <c r="G29" s="37" t="str">
        <f>'108.5月菜單'!N31</f>
        <v>檸檬雞翅</v>
      </c>
      <c r="H29" s="37" t="s">
        <v>78</v>
      </c>
      <c r="I29" s="37"/>
      <c r="J29" s="37" t="str">
        <f>'108.5月菜單'!N32</f>
        <v>胡蘿蔔炒蛋</v>
      </c>
      <c r="K29" s="37" t="s">
        <v>79</v>
      </c>
      <c r="L29" s="37"/>
      <c r="M29" s="37" t="str">
        <f>'108.5月菜單'!N33</f>
        <v>咖哩燉肉</v>
      </c>
      <c r="N29" s="37" t="s">
        <v>17</v>
      </c>
      <c r="O29" s="37"/>
      <c r="P29" s="37" t="str">
        <f>'108.5月菜單'!N34</f>
        <v>淺色蔬菜</v>
      </c>
      <c r="Q29" s="37" t="s">
        <v>50</v>
      </c>
      <c r="R29" s="37"/>
      <c r="S29" s="37" t="str">
        <f>'108.5月菜單'!N35</f>
        <v>蔬菜湯</v>
      </c>
      <c r="T29" s="37" t="s">
        <v>49</v>
      </c>
      <c r="U29" s="37"/>
      <c r="V29" s="430"/>
      <c r="W29" s="38" t="s">
        <v>44</v>
      </c>
      <c r="X29" s="39" t="s">
        <v>19</v>
      </c>
      <c r="Y29" s="40">
        <v>5.5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</row>
    <row r="30" spans="2:33" ht="27.95" customHeight="1">
      <c r="B30" s="42" t="s">
        <v>8</v>
      </c>
      <c r="C30" s="429"/>
      <c r="D30" s="2" t="s">
        <v>63</v>
      </c>
      <c r="E30" s="2"/>
      <c r="F30" s="2">
        <v>80</v>
      </c>
      <c r="G30" s="2" t="s">
        <v>134</v>
      </c>
      <c r="H30" s="2"/>
      <c r="I30" s="2">
        <v>60</v>
      </c>
      <c r="J30" s="2" t="s">
        <v>153</v>
      </c>
      <c r="K30" s="2"/>
      <c r="L30" s="2">
        <v>40</v>
      </c>
      <c r="M30" s="2" t="s">
        <v>162</v>
      </c>
      <c r="N30" s="3"/>
      <c r="O30" s="2">
        <v>45</v>
      </c>
      <c r="P30" s="2" t="s">
        <v>64</v>
      </c>
      <c r="Q30" s="2"/>
      <c r="R30" s="2">
        <v>100</v>
      </c>
      <c r="S30" s="2" t="s">
        <v>237</v>
      </c>
      <c r="T30" s="2"/>
      <c r="U30" s="2">
        <v>30</v>
      </c>
      <c r="V30" s="431"/>
      <c r="W30" s="113">
        <v>104</v>
      </c>
      <c r="X30" s="43" t="s">
        <v>25</v>
      </c>
      <c r="Y30" s="44">
        <v>2.2000000000000002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</row>
    <row r="31" spans="2:33" ht="27.95" customHeight="1">
      <c r="B31" s="42">
        <v>23</v>
      </c>
      <c r="C31" s="429"/>
      <c r="D31" s="2" t="s">
        <v>67</v>
      </c>
      <c r="E31" s="2"/>
      <c r="F31" s="2">
        <v>60</v>
      </c>
      <c r="G31" s="2"/>
      <c r="H31" s="2"/>
      <c r="I31" s="2"/>
      <c r="J31" s="2" t="s">
        <v>82</v>
      </c>
      <c r="K31" s="2"/>
      <c r="L31" s="2">
        <v>30</v>
      </c>
      <c r="M31" s="2" t="s">
        <v>163</v>
      </c>
      <c r="N31" s="3"/>
      <c r="O31" s="2">
        <v>5</v>
      </c>
      <c r="P31" s="2"/>
      <c r="Q31" s="2"/>
      <c r="R31" s="2"/>
      <c r="S31" s="2" t="s">
        <v>238</v>
      </c>
      <c r="T31" s="106"/>
      <c r="U31" s="2">
        <v>10</v>
      </c>
      <c r="V31" s="431"/>
      <c r="W31" s="47" t="s">
        <v>46</v>
      </c>
      <c r="X31" s="48" t="s">
        <v>27</v>
      </c>
      <c r="Y31" s="44">
        <v>1.9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</row>
    <row r="32" spans="2:33" ht="27.95" customHeight="1">
      <c r="B32" s="42" t="s">
        <v>10</v>
      </c>
      <c r="C32" s="429"/>
      <c r="D32" s="52"/>
      <c r="E32" s="52"/>
      <c r="F32" s="2"/>
      <c r="G32" s="2"/>
      <c r="H32" s="52"/>
      <c r="I32" s="2"/>
      <c r="J32" s="2"/>
      <c r="K32" s="104"/>
      <c r="L32" s="2"/>
      <c r="M32" s="2" t="s">
        <v>156</v>
      </c>
      <c r="N32" s="3"/>
      <c r="O32" s="2">
        <v>10</v>
      </c>
      <c r="P32" s="2"/>
      <c r="Q32" s="52"/>
      <c r="R32" s="2"/>
      <c r="S32" s="2" t="s">
        <v>233</v>
      </c>
      <c r="T32" s="52"/>
      <c r="U32" s="2">
        <v>5</v>
      </c>
      <c r="V32" s="431"/>
      <c r="W32" s="108">
        <v>21</v>
      </c>
      <c r="X32" s="48" t="s">
        <v>30</v>
      </c>
      <c r="Y32" s="44">
        <v>2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</row>
    <row r="33" spans="2:36" ht="27.95" customHeight="1">
      <c r="B33" s="433" t="s">
        <v>40</v>
      </c>
      <c r="C33" s="429"/>
      <c r="D33" s="52"/>
      <c r="E33" s="52"/>
      <c r="F33" s="2"/>
      <c r="G33" s="2"/>
      <c r="H33" s="52"/>
      <c r="I33" s="2"/>
      <c r="J33" s="2"/>
      <c r="K33" s="52"/>
      <c r="L33" s="2"/>
      <c r="M33" s="2" t="s">
        <v>249</v>
      </c>
      <c r="N33" s="3"/>
      <c r="O33" s="2">
        <v>5</v>
      </c>
      <c r="P33" s="2"/>
      <c r="Q33" s="52"/>
      <c r="R33" s="2"/>
      <c r="S33" s="2" t="s">
        <v>245</v>
      </c>
      <c r="T33" s="52"/>
      <c r="U33" s="2">
        <v>3</v>
      </c>
      <c r="V33" s="43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J33" s="20"/>
    </row>
    <row r="34" spans="2:36" ht="27.95" customHeight="1">
      <c r="B34" s="433"/>
      <c r="C34" s="429"/>
      <c r="D34" s="52"/>
      <c r="E34" s="52"/>
      <c r="F34" s="2"/>
      <c r="G34" s="2"/>
      <c r="H34" s="52"/>
      <c r="I34" s="2"/>
      <c r="J34" s="3"/>
      <c r="K34" s="52"/>
      <c r="L34" s="3"/>
      <c r="M34" s="3" t="s">
        <v>272</v>
      </c>
      <c r="N34" s="52"/>
      <c r="O34" s="2">
        <v>1</v>
      </c>
      <c r="P34" s="2"/>
      <c r="Q34" s="52"/>
      <c r="R34" s="2"/>
      <c r="S34" s="3"/>
      <c r="T34" s="52"/>
      <c r="U34" s="2"/>
      <c r="V34" s="431"/>
      <c r="W34" s="108">
        <v>27.3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</row>
    <row r="35" spans="2:36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43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6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32"/>
      <c r="W36" s="109">
        <f>W30*4+W34*4+W32*9</f>
        <v>714.2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6" s="41" customFormat="1" ht="27.95" customHeight="1">
      <c r="B37" s="36">
        <v>5</v>
      </c>
      <c r="C37" s="429"/>
      <c r="D37" s="37" t="str">
        <f>'108.5月菜單'!R30</f>
        <v>義大利麵</v>
      </c>
      <c r="E37" s="37" t="s">
        <v>292</v>
      </c>
      <c r="F37" s="37"/>
      <c r="G37" s="37" t="str">
        <f>'108.5月菜單'!R31</f>
        <v>卡啦雞腿堡肉(加)(炸)</v>
      </c>
      <c r="H37" s="37" t="s">
        <v>66</v>
      </c>
      <c r="I37" s="37"/>
      <c r="J37" s="37" t="str">
        <f>'108.5月菜單'!R32</f>
        <v>五穀雜糧包(冷)</v>
      </c>
      <c r="K37" s="37" t="s">
        <v>15</v>
      </c>
      <c r="L37" s="37"/>
      <c r="M37" s="37" t="str">
        <f>'108.5月菜單'!R33</f>
        <v>蒜香毛豆莢</v>
      </c>
      <c r="N37" s="37" t="s">
        <v>155</v>
      </c>
      <c r="O37" s="37"/>
      <c r="P37" s="37" t="str">
        <f>'108.5月菜單'!R34</f>
        <v>深色蔬菜</v>
      </c>
      <c r="Q37" s="37" t="s">
        <v>52</v>
      </c>
      <c r="R37" s="37"/>
      <c r="S37" s="37" t="str">
        <f>'108.5月菜單'!R35</f>
        <v>清燉雞湯</v>
      </c>
      <c r="T37" s="37" t="s">
        <v>53</v>
      </c>
      <c r="U37" s="37"/>
      <c r="V37" s="430"/>
      <c r="W37" s="38" t="s">
        <v>44</v>
      </c>
      <c r="X37" s="39" t="s">
        <v>19</v>
      </c>
      <c r="Y37" s="40">
        <v>5.5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6" ht="27.95" customHeight="1">
      <c r="B38" s="42" t="s">
        <v>8</v>
      </c>
      <c r="C38" s="429"/>
      <c r="D38" s="3" t="s">
        <v>304</v>
      </c>
      <c r="E38" s="3"/>
      <c r="F38" s="2">
        <v>150</v>
      </c>
      <c r="G38" s="2" t="s">
        <v>368</v>
      </c>
      <c r="H38" s="3" t="s">
        <v>354</v>
      </c>
      <c r="I38" s="2">
        <v>50</v>
      </c>
      <c r="J38" s="140" t="s">
        <v>369</v>
      </c>
      <c r="K38" s="140" t="s">
        <v>159</v>
      </c>
      <c r="L38" s="140">
        <v>30</v>
      </c>
      <c r="M38" s="140" t="s">
        <v>275</v>
      </c>
      <c r="N38" s="140"/>
      <c r="O38" s="140">
        <v>60</v>
      </c>
      <c r="P38" s="2" t="s">
        <v>64</v>
      </c>
      <c r="Q38" s="3"/>
      <c r="R38" s="2">
        <v>100</v>
      </c>
      <c r="S38" s="2" t="s">
        <v>231</v>
      </c>
      <c r="T38" s="2"/>
      <c r="U38" s="2">
        <v>30</v>
      </c>
      <c r="V38" s="431"/>
      <c r="W38" s="113">
        <v>107.5</v>
      </c>
      <c r="X38" s="43" t="s">
        <v>25</v>
      </c>
      <c r="Y38" s="44">
        <v>2.2999999999999998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6" ht="27.95" customHeight="1">
      <c r="B39" s="42">
        <v>24</v>
      </c>
      <c r="C39" s="429"/>
      <c r="D39" s="3" t="s">
        <v>305</v>
      </c>
      <c r="E39" s="3"/>
      <c r="F39" s="2">
        <v>10</v>
      </c>
      <c r="G39" s="2"/>
      <c r="H39" s="3"/>
      <c r="I39" s="2"/>
      <c r="J39" s="140"/>
      <c r="K39" s="140"/>
      <c r="L39" s="140"/>
      <c r="M39" s="140" t="s">
        <v>370</v>
      </c>
      <c r="N39" s="140"/>
      <c r="O39" s="140">
        <v>1</v>
      </c>
      <c r="P39" s="2"/>
      <c r="Q39" s="3"/>
      <c r="R39" s="2"/>
      <c r="S39" s="2" t="s">
        <v>134</v>
      </c>
      <c r="T39" s="2"/>
      <c r="U39" s="2">
        <v>10</v>
      </c>
      <c r="V39" s="431"/>
      <c r="W39" s="47" t="s">
        <v>46</v>
      </c>
      <c r="X39" s="48" t="s">
        <v>27</v>
      </c>
      <c r="Y39" s="44">
        <v>2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6" ht="27.95" customHeight="1">
      <c r="B40" s="42" t="s">
        <v>10</v>
      </c>
      <c r="C40" s="429"/>
      <c r="D40" s="3" t="s">
        <v>306</v>
      </c>
      <c r="E40" s="3"/>
      <c r="F40" s="2">
        <v>5</v>
      </c>
      <c r="G40" s="2"/>
      <c r="H40" s="3"/>
      <c r="I40" s="2"/>
      <c r="J40" s="2"/>
      <c r="K40" s="180"/>
      <c r="L40" s="140"/>
      <c r="M40" s="2"/>
      <c r="N40" s="180"/>
      <c r="O40" s="140"/>
      <c r="P40" s="2"/>
      <c r="Q40" s="3"/>
      <c r="R40" s="2"/>
      <c r="S40" s="2"/>
      <c r="T40" s="3"/>
      <c r="U40" s="2"/>
      <c r="V40" s="431"/>
      <c r="W40" s="108">
        <v>24</v>
      </c>
      <c r="X40" s="48" t="s">
        <v>30</v>
      </c>
      <c r="Y40" s="44">
        <v>2.5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6" ht="27.95" customHeight="1">
      <c r="B41" s="433" t="s">
        <v>32</v>
      </c>
      <c r="C41" s="429"/>
      <c r="D41" s="140" t="s">
        <v>234</v>
      </c>
      <c r="E41" s="140"/>
      <c r="F41" s="140">
        <v>5</v>
      </c>
      <c r="G41" s="2"/>
      <c r="H41" s="3"/>
      <c r="I41" s="2"/>
      <c r="J41" s="3"/>
      <c r="K41" s="52"/>
      <c r="L41" s="3"/>
      <c r="M41" s="3"/>
      <c r="N41" s="52"/>
      <c r="O41" s="3"/>
      <c r="P41" s="2"/>
      <c r="Q41" s="3"/>
      <c r="R41" s="2"/>
      <c r="S41" s="3"/>
      <c r="T41" s="3"/>
      <c r="U41" s="3"/>
      <c r="V41" s="43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6" ht="27.95" customHeight="1">
      <c r="B42" s="433"/>
      <c r="C42" s="429"/>
      <c r="D42" s="140" t="s">
        <v>138</v>
      </c>
      <c r="E42" s="140"/>
      <c r="F42" s="140">
        <v>5</v>
      </c>
      <c r="G42" s="2"/>
      <c r="H42" s="52"/>
      <c r="I42" s="2"/>
      <c r="J42" s="3"/>
      <c r="K42" s="2"/>
      <c r="L42" s="3"/>
      <c r="M42" s="2"/>
      <c r="N42" s="104"/>
      <c r="O42" s="2"/>
      <c r="P42" s="2"/>
      <c r="Q42" s="52"/>
      <c r="R42" s="2"/>
      <c r="S42" s="3"/>
      <c r="T42" s="52"/>
      <c r="U42" s="3"/>
      <c r="V42" s="431"/>
      <c r="W42" s="108">
        <v>26.6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6" ht="27.95" customHeight="1">
      <c r="B43" s="54" t="s">
        <v>36</v>
      </c>
      <c r="C43" s="55"/>
      <c r="D43" s="2" t="s">
        <v>153</v>
      </c>
      <c r="E43" s="180"/>
      <c r="F43" s="140">
        <v>5</v>
      </c>
      <c r="G43" s="2"/>
      <c r="H43" s="52"/>
      <c r="I43" s="2"/>
      <c r="J43" s="3"/>
      <c r="K43" s="52"/>
      <c r="L43" s="3"/>
      <c r="M43" s="152"/>
      <c r="N43" s="182"/>
      <c r="O43" s="2"/>
      <c r="P43" s="2"/>
      <c r="Q43" s="52"/>
      <c r="R43" s="2"/>
      <c r="S43" s="3"/>
      <c r="T43" s="52"/>
      <c r="U43" s="3"/>
      <c r="V43" s="43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6" ht="27.95" customHeight="1" thickBot="1">
      <c r="B44" s="83"/>
      <c r="C44" s="58"/>
      <c r="D44" s="84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32"/>
      <c r="W44" s="109">
        <f>W38*4+W42*4+W40*9</f>
        <v>752.4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6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88"/>
      <c r="AA45" s="74"/>
      <c r="AB45" s="68"/>
      <c r="AC45" s="74"/>
      <c r="AD45" s="74"/>
      <c r="AE45" s="74"/>
      <c r="AF45" s="74"/>
      <c r="AG45" s="74"/>
    </row>
    <row r="46" spans="2:36" ht="27.75">
      <c r="B46" s="68"/>
      <c r="C46" s="89"/>
      <c r="D46" s="419"/>
      <c r="E46" s="419"/>
      <c r="F46" s="420"/>
      <c r="G46" s="420"/>
      <c r="H46" s="90"/>
      <c r="I46" s="20"/>
      <c r="J46" s="20"/>
      <c r="K46" s="90"/>
      <c r="L46" s="20"/>
      <c r="M46" s="183"/>
      <c r="N46" s="184"/>
      <c r="O46" s="184"/>
      <c r="P46" s="20"/>
      <c r="Q46" s="90"/>
      <c r="R46" s="20"/>
      <c r="T46" s="90"/>
      <c r="U46" s="20"/>
      <c r="V46" s="91"/>
      <c r="Y46" s="94"/>
    </row>
    <row r="47" spans="2:36" ht="27.75">
      <c r="L47" s="20"/>
      <c r="M47" s="183"/>
      <c r="N47" s="184"/>
      <c r="O47" s="184"/>
      <c r="P47" s="20"/>
      <c r="Y47" s="94"/>
    </row>
    <row r="48" spans="2:36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12" zoomScale="60" workbookViewId="0">
      <selection activeCell="M24" sqref="M24"/>
    </sheetView>
  </sheetViews>
  <sheetFormatPr defaultColWidth="9" defaultRowHeight="20.25"/>
  <cols>
    <col min="1" max="1" width="1.875" style="46" customWidth="1"/>
    <col min="2" max="2" width="4.875" style="86" customWidth="1"/>
    <col min="3" max="3" width="0" style="46" hidden="1" customWidth="1"/>
    <col min="4" max="4" width="18.625" style="46" customWidth="1"/>
    <col min="5" max="5" width="5.625" style="87" customWidth="1"/>
    <col min="6" max="6" width="9.625" style="46" customWidth="1"/>
    <col min="7" max="7" width="18.625" style="46" customWidth="1"/>
    <col min="8" max="8" width="5.625" style="87" customWidth="1"/>
    <col min="9" max="9" width="9.625" style="46" customWidth="1"/>
    <col min="10" max="10" width="18.625" style="46" customWidth="1"/>
    <col min="11" max="11" width="5.625" style="87" customWidth="1"/>
    <col min="12" max="12" width="9.625" style="46" customWidth="1"/>
    <col min="13" max="13" width="18.625" style="46" customWidth="1"/>
    <col min="14" max="14" width="5.625" style="87" customWidth="1"/>
    <col min="15" max="15" width="9.625" style="46" customWidth="1"/>
    <col min="16" max="16" width="18.625" style="46" customWidth="1"/>
    <col min="17" max="17" width="5.625" style="87" customWidth="1"/>
    <col min="18" max="18" width="9.625" style="46" customWidth="1"/>
    <col min="19" max="19" width="18.625" style="46" customWidth="1"/>
    <col min="20" max="20" width="5.625" style="87" customWidth="1"/>
    <col min="21" max="21" width="9.625" style="46" customWidth="1"/>
    <col min="22" max="22" width="5.25" style="95" customWidth="1"/>
    <col min="23" max="23" width="11.75" style="92" customWidth="1"/>
    <col min="24" max="24" width="11.25" style="93" customWidth="1"/>
    <col min="25" max="25" width="6.625" style="96" customWidth="1"/>
    <col min="26" max="26" width="6.625" style="46" customWidth="1"/>
    <col min="27" max="27" width="6" style="20" hidden="1" customWidth="1"/>
    <col min="28" max="28" width="5.5" style="21" hidden="1" customWidth="1"/>
    <col min="29" max="29" width="7.75" style="20" hidden="1" customWidth="1"/>
    <col min="30" max="30" width="8" style="20" hidden="1" customWidth="1"/>
    <col min="31" max="31" width="7.875" style="20" hidden="1" customWidth="1"/>
    <col min="32" max="32" width="7.5" style="20" hidden="1" customWidth="1"/>
    <col min="33" max="33" width="9" style="20"/>
    <col min="34" max="16384" width="9" style="46"/>
  </cols>
  <sheetData>
    <row r="1" spans="2:33" s="7" customFormat="1" ht="38.25">
      <c r="B1" s="426" t="s">
        <v>395</v>
      </c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6"/>
      <c r="AB1" s="8"/>
    </row>
    <row r="2" spans="2:33" s="7" customFormat="1" ht="13.5" customHeight="1">
      <c r="B2" s="427"/>
      <c r="C2" s="428"/>
      <c r="D2" s="428"/>
      <c r="E2" s="428"/>
      <c r="F2" s="428"/>
      <c r="G2" s="428"/>
      <c r="H2" s="157"/>
      <c r="I2" s="6"/>
      <c r="J2" s="6"/>
      <c r="K2" s="157"/>
      <c r="L2" s="6"/>
      <c r="M2" s="6"/>
      <c r="N2" s="157"/>
      <c r="O2" s="6"/>
      <c r="P2" s="6"/>
      <c r="Q2" s="157"/>
      <c r="R2" s="6"/>
      <c r="S2" s="6"/>
      <c r="T2" s="157"/>
      <c r="U2" s="6"/>
      <c r="V2" s="10"/>
      <c r="W2" s="11"/>
      <c r="X2" s="12"/>
      <c r="Y2" s="11"/>
      <c r="Z2" s="6"/>
      <c r="AB2" s="8"/>
    </row>
    <row r="3" spans="2:33" s="20" customFormat="1" ht="32.25" customHeight="1" thickBot="1">
      <c r="B3" s="99" t="s">
        <v>43</v>
      </c>
      <c r="C3" s="13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7"/>
      <c r="T3" s="14"/>
      <c r="U3" s="14"/>
      <c r="V3" s="15"/>
      <c r="W3" s="16"/>
      <c r="X3" s="17"/>
      <c r="Y3" s="18"/>
      <c r="Z3" s="19"/>
      <c r="AB3" s="21"/>
    </row>
    <row r="4" spans="2:33" s="35" customFormat="1" ht="99">
      <c r="B4" s="22" t="s">
        <v>0</v>
      </c>
      <c r="C4" s="23" t="s">
        <v>1</v>
      </c>
      <c r="D4" s="24" t="s">
        <v>2</v>
      </c>
      <c r="E4" s="25" t="s">
        <v>41</v>
      </c>
      <c r="F4" s="24"/>
      <c r="G4" s="24" t="s">
        <v>3</v>
      </c>
      <c r="H4" s="25" t="s">
        <v>41</v>
      </c>
      <c r="I4" s="24"/>
      <c r="J4" s="24" t="s">
        <v>4</v>
      </c>
      <c r="K4" s="25" t="s">
        <v>41</v>
      </c>
      <c r="L4" s="26"/>
      <c r="M4" s="24" t="s">
        <v>4</v>
      </c>
      <c r="N4" s="25" t="s">
        <v>41</v>
      </c>
      <c r="O4" s="24"/>
      <c r="P4" s="24" t="s">
        <v>4</v>
      </c>
      <c r="Q4" s="25" t="s">
        <v>41</v>
      </c>
      <c r="R4" s="24"/>
      <c r="S4" s="27" t="s">
        <v>5</v>
      </c>
      <c r="T4" s="25" t="s">
        <v>41</v>
      </c>
      <c r="U4" s="24"/>
      <c r="V4" s="102" t="s">
        <v>48</v>
      </c>
      <c r="W4" s="28" t="s">
        <v>6</v>
      </c>
      <c r="X4" s="29" t="s">
        <v>13</v>
      </c>
      <c r="Y4" s="30" t="s">
        <v>14</v>
      </c>
      <c r="Z4" s="31"/>
      <c r="AA4" s="32"/>
      <c r="AB4" s="33"/>
      <c r="AC4" s="34"/>
      <c r="AD4" s="34"/>
      <c r="AE4" s="34"/>
      <c r="AF4" s="34"/>
      <c r="AG4" s="110"/>
    </row>
    <row r="5" spans="2:33" s="41" customFormat="1" ht="65.099999999999994" customHeight="1">
      <c r="B5" s="36">
        <v>5</v>
      </c>
      <c r="C5" s="429"/>
      <c r="D5" s="37" t="str">
        <f>'108.5月菜單'!B39</f>
        <v>香Q米飯</v>
      </c>
      <c r="E5" s="37" t="s">
        <v>56</v>
      </c>
      <c r="F5" s="1" t="s">
        <v>16</v>
      </c>
      <c r="G5" s="37" t="str">
        <f>'108.5月菜單'!B40</f>
        <v>泰式雞丁</v>
      </c>
      <c r="H5" s="37" t="s">
        <v>151</v>
      </c>
      <c r="I5" s="1" t="s">
        <v>16</v>
      </c>
      <c r="J5" s="37" t="str">
        <f>'108.5月菜單'!B41</f>
        <v>壽喜鍋物</v>
      </c>
      <c r="K5" s="37" t="s">
        <v>17</v>
      </c>
      <c r="L5" s="1" t="s">
        <v>16</v>
      </c>
      <c r="M5" s="37" t="str">
        <f>'108.5月菜單'!B42</f>
        <v>蔬菜天婦蘿(炸)(豆)(加)</v>
      </c>
      <c r="N5" s="37" t="s">
        <v>66</v>
      </c>
      <c r="O5" s="1" t="s">
        <v>16</v>
      </c>
      <c r="P5" s="37" t="str">
        <f>'108.5月菜單'!B43</f>
        <v>深色蔬菜</v>
      </c>
      <c r="Q5" s="37" t="s">
        <v>58</v>
      </c>
      <c r="R5" s="1" t="s">
        <v>16</v>
      </c>
      <c r="S5" s="37" t="str">
        <f>'108.5月菜單'!B44</f>
        <v>日式海芽湯</v>
      </c>
      <c r="T5" s="37" t="s">
        <v>57</v>
      </c>
      <c r="U5" s="1" t="s">
        <v>16</v>
      </c>
      <c r="V5" s="430"/>
      <c r="W5" s="38" t="s">
        <v>44</v>
      </c>
      <c r="X5" s="39" t="s">
        <v>19</v>
      </c>
      <c r="Y5" s="40">
        <v>5</v>
      </c>
      <c r="Z5" s="20"/>
      <c r="AA5" s="20"/>
      <c r="AB5" s="21"/>
      <c r="AC5" s="20" t="s">
        <v>20</v>
      </c>
      <c r="AD5" s="20" t="s">
        <v>21</v>
      </c>
      <c r="AE5" s="20" t="s">
        <v>22</v>
      </c>
      <c r="AF5" s="20" t="s">
        <v>23</v>
      </c>
      <c r="AG5" s="111"/>
    </row>
    <row r="6" spans="2:33" ht="27.95" customHeight="1">
      <c r="B6" s="42" t="s">
        <v>8</v>
      </c>
      <c r="C6" s="429"/>
      <c r="D6" s="2" t="s">
        <v>63</v>
      </c>
      <c r="E6" s="3"/>
      <c r="F6" s="2">
        <v>100</v>
      </c>
      <c r="G6" s="2" t="s">
        <v>134</v>
      </c>
      <c r="H6" s="2"/>
      <c r="I6" s="2">
        <v>60</v>
      </c>
      <c r="J6" s="2" t="s">
        <v>168</v>
      </c>
      <c r="K6" s="2"/>
      <c r="L6" s="2">
        <v>20</v>
      </c>
      <c r="M6" s="3" t="s">
        <v>372</v>
      </c>
      <c r="N6" s="2"/>
      <c r="O6" s="2">
        <v>20</v>
      </c>
      <c r="P6" s="2" t="s">
        <v>64</v>
      </c>
      <c r="Q6" s="2"/>
      <c r="R6" s="2">
        <v>100</v>
      </c>
      <c r="S6" s="3" t="s">
        <v>226</v>
      </c>
      <c r="T6" s="2"/>
      <c r="U6" s="2">
        <v>1</v>
      </c>
      <c r="V6" s="431"/>
      <c r="W6" s="113">
        <v>100</v>
      </c>
      <c r="X6" s="43" t="s">
        <v>25</v>
      </c>
      <c r="Y6" s="44">
        <v>2.2999999999999998</v>
      </c>
      <c r="Z6" s="19"/>
      <c r="AA6" s="45" t="s">
        <v>26</v>
      </c>
      <c r="AB6" s="21">
        <v>6</v>
      </c>
      <c r="AC6" s="21">
        <f>AB6*2</f>
        <v>12</v>
      </c>
      <c r="AD6" s="21"/>
      <c r="AE6" s="21">
        <f>AB6*15</f>
        <v>90</v>
      </c>
      <c r="AF6" s="21">
        <f>AC6*4+AE6*4</f>
        <v>408</v>
      </c>
      <c r="AG6" s="113"/>
    </row>
    <row r="7" spans="2:33" ht="27.95" customHeight="1">
      <c r="B7" s="42">
        <v>27</v>
      </c>
      <c r="C7" s="429"/>
      <c r="D7" s="2"/>
      <c r="E7" s="3"/>
      <c r="F7" s="2"/>
      <c r="G7" s="2"/>
      <c r="H7" s="2"/>
      <c r="I7" s="2"/>
      <c r="J7" s="2" t="s">
        <v>83</v>
      </c>
      <c r="K7" s="2"/>
      <c r="L7" s="2">
        <v>20</v>
      </c>
      <c r="M7" s="3" t="s">
        <v>373</v>
      </c>
      <c r="N7" s="2" t="s">
        <v>354</v>
      </c>
      <c r="O7" s="2">
        <v>20</v>
      </c>
      <c r="P7" s="2"/>
      <c r="Q7" s="2"/>
      <c r="R7" s="2"/>
      <c r="S7" s="3" t="s">
        <v>277</v>
      </c>
      <c r="T7" s="2"/>
      <c r="U7" s="2">
        <v>20</v>
      </c>
      <c r="V7" s="431"/>
      <c r="W7" s="47" t="s">
        <v>46</v>
      </c>
      <c r="X7" s="48" t="s">
        <v>27</v>
      </c>
      <c r="Y7" s="44">
        <v>2</v>
      </c>
      <c r="Z7" s="20"/>
      <c r="AA7" s="49" t="s">
        <v>28</v>
      </c>
      <c r="AB7" s="21">
        <v>2</v>
      </c>
      <c r="AC7" s="50">
        <f>AB7*7</f>
        <v>14</v>
      </c>
      <c r="AD7" s="21">
        <f>AB7*5</f>
        <v>10</v>
      </c>
      <c r="AE7" s="21" t="s">
        <v>29</v>
      </c>
      <c r="AF7" s="51">
        <f>AC7*4+AD7*9</f>
        <v>146</v>
      </c>
      <c r="AG7" s="111"/>
    </row>
    <row r="8" spans="2:33" ht="27.95" customHeight="1">
      <c r="B8" s="42" t="s">
        <v>10</v>
      </c>
      <c r="C8" s="429"/>
      <c r="D8" s="2"/>
      <c r="E8" s="3"/>
      <c r="F8" s="2"/>
      <c r="G8" s="2"/>
      <c r="H8" s="52"/>
      <c r="I8" s="2"/>
      <c r="J8" s="2" t="s">
        <v>371</v>
      </c>
      <c r="K8" s="2"/>
      <c r="L8" s="2">
        <v>30</v>
      </c>
      <c r="M8" s="3" t="s">
        <v>374</v>
      </c>
      <c r="N8" s="104" t="s">
        <v>349</v>
      </c>
      <c r="O8" s="2">
        <v>20</v>
      </c>
      <c r="P8" s="2"/>
      <c r="Q8" s="52"/>
      <c r="R8" s="2"/>
      <c r="S8" s="3" t="s">
        <v>247</v>
      </c>
      <c r="T8" s="2"/>
      <c r="U8" s="2">
        <v>1</v>
      </c>
      <c r="V8" s="431"/>
      <c r="W8" s="108">
        <v>24</v>
      </c>
      <c r="X8" s="48" t="s">
        <v>30</v>
      </c>
      <c r="Y8" s="44">
        <v>2.5</v>
      </c>
      <c r="Z8" s="19"/>
      <c r="AA8" s="20" t="s">
        <v>31</v>
      </c>
      <c r="AB8" s="21">
        <v>1.5</v>
      </c>
      <c r="AC8" s="21">
        <f>AB8*1</f>
        <v>1.5</v>
      </c>
      <c r="AD8" s="21" t="s">
        <v>29</v>
      </c>
      <c r="AE8" s="21">
        <f>AB8*5</f>
        <v>7.5</v>
      </c>
      <c r="AF8" s="21">
        <f>AC8*4+AE8*4</f>
        <v>36</v>
      </c>
      <c r="AG8" s="113"/>
    </row>
    <row r="9" spans="2:33" ht="27.95" customHeight="1">
      <c r="B9" s="433" t="s">
        <v>37</v>
      </c>
      <c r="C9" s="429"/>
      <c r="D9" s="3"/>
      <c r="E9" s="3"/>
      <c r="F9" s="3"/>
      <c r="G9" s="2"/>
      <c r="H9" s="52"/>
      <c r="I9" s="2"/>
      <c r="J9" s="2" t="s">
        <v>358</v>
      </c>
      <c r="K9" s="104"/>
      <c r="L9" s="2">
        <v>5</v>
      </c>
      <c r="M9" s="3"/>
      <c r="N9" s="2"/>
      <c r="O9" s="2"/>
      <c r="P9" s="2"/>
      <c r="Q9" s="52"/>
      <c r="R9" s="2"/>
      <c r="S9" s="3"/>
      <c r="T9" s="2"/>
      <c r="U9" s="2"/>
      <c r="V9" s="431"/>
      <c r="W9" s="47" t="s">
        <v>47</v>
      </c>
      <c r="X9" s="48" t="s">
        <v>33</v>
      </c>
      <c r="Y9" s="44">
        <v>0</v>
      </c>
      <c r="Z9" s="20"/>
      <c r="AA9" s="20" t="s">
        <v>34</v>
      </c>
      <c r="AB9" s="21">
        <v>2.5</v>
      </c>
      <c r="AC9" s="21"/>
      <c r="AD9" s="21">
        <f>AB9*5</f>
        <v>12.5</v>
      </c>
      <c r="AE9" s="21" t="s">
        <v>29</v>
      </c>
      <c r="AF9" s="21">
        <f>AD9*9</f>
        <v>112.5</v>
      </c>
      <c r="AG9" s="111"/>
    </row>
    <row r="10" spans="2:33" ht="27.95" customHeight="1">
      <c r="B10" s="433"/>
      <c r="C10" s="429"/>
      <c r="D10" s="3"/>
      <c r="E10" s="3"/>
      <c r="F10" s="3"/>
      <c r="G10" s="2"/>
      <c r="H10" s="52"/>
      <c r="I10" s="2"/>
      <c r="J10" s="2"/>
      <c r="K10" s="52"/>
      <c r="L10" s="2"/>
      <c r="M10" s="3"/>
      <c r="N10" s="2"/>
      <c r="O10" s="2"/>
      <c r="P10" s="2"/>
      <c r="Q10" s="52"/>
      <c r="R10" s="2"/>
      <c r="S10" s="2"/>
      <c r="T10" s="52"/>
      <c r="U10" s="2"/>
      <c r="V10" s="431"/>
      <c r="W10" s="108">
        <v>27.1</v>
      </c>
      <c r="X10" s="98" t="s">
        <v>42</v>
      </c>
      <c r="Y10" s="53">
        <v>0</v>
      </c>
      <c r="Z10" s="19"/>
      <c r="AA10" s="20" t="s">
        <v>35</v>
      </c>
      <c r="AE10" s="20">
        <f>AB10*15</f>
        <v>0</v>
      </c>
      <c r="AG10" s="113"/>
    </row>
    <row r="11" spans="2:33" ht="27.95" customHeight="1">
      <c r="B11" s="54" t="s">
        <v>36</v>
      </c>
      <c r="C11" s="55"/>
      <c r="D11" s="3"/>
      <c r="E11" s="52"/>
      <c r="F11" s="3"/>
      <c r="G11" s="2"/>
      <c r="H11" s="52"/>
      <c r="I11" s="2"/>
      <c r="J11" s="2"/>
      <c r="K11" s="52"/>
      <c r="L11" s="2"/>
      <c r="M11" s="2"/>
      <c r="N11" s="52"/>
      <c r="O11" s="2"/>
      <c r="P11" s="2"/>
      <c r="Q11" s="52"/>
      <c r="R11" s="2"/>
      <c r="S11" s="2"/>
      <c r="T11" s="52"/>
      <c r="U11" s="2"/>
      <c r="V11" s="431"/>
      <c r="W11" s="47" t="s">
        <v>12</v>
      </c>
      <c r="X11" s="56"/>
      <c r="Y11" s="44"/>
      <c r="Z11" s="20"/>
      <c r="AC11" s="20">
        <f>SUM(AC6:AC10)</f>
        <v>27.5</v>
      </c>
      <c r="AD11" s="20">
        <f>SUM(AD6:AD10)</f>
        <v>22.5</v>
      </c>
      <c r="AE11" s="20">
        <f>SUM(AE6:AE10)</f>
        <v>97.5</v>
      </c>
      <c r="AF11" s="20">
        <f>AC11*4+AD11*9+AE11*4</f>
        <v>702.5</v>
      </c>
      <c r="AG11" s="111"/>
    </row>
    <row r="12" spans="2:33" ht="27.95" customHeight="1">
      <c r="B12" s="57"/>
      <c r="C12" s="58"/>
      <c r="D12" s="52"/>
      <c r="E12" s="52"/>
      <c r="F12" s="2"/>
      <c r="G12" s="2"/>
      <c r="H12" s="52"/>
      <c r="I12" s="2"/>
      <c r="J12" s="2"/>
      <c r="K12" s="52"/>
      <c r="L12" s="2"/>
      <c r="M12" s="2"/>
      <c r="N12" s="52"/>
      <c r="O12" s="2"/>
      <c r="P12" s="2"/>
      <c r="Q12" s="52"/>
      <c r="R12" s="2"/>
      <c r="S12" s="2"/>
      <c r="T12" s="52"/>
      <c r="U12" s="2"/>
      <c r="V12" s="432"/>
      <c r="W12" s="109">
        <f>W6*4+W10*4+W8*9</f>
        <v>724.4</v>
      </c>
      <c r="X12" s="62"/>
      <c r="Y12" s="63"/>
      <c r="Z12" s="19"/>
      <c r="AC12" s="59">
        <f>AC11*4/AF11</f>
        <v>0.15658362989323843</v>
      </c>
      <c r="AD12" s="59">
        <f>AD11*9/AF11</f>
        <v>0.28825622775800713</v>
      </c>
      <c r="AE12" s="59">
        <f>AE11*4/AF11</f>
        <v>0.55516014234875444</v>
      </c>
      <c r="AG12" s="116"/>
    </row>
    <row r="13" spans="2:33" s="41" customFormat="1" ht="27.95" customHeight="1">
      <c r="B13" s="36">
        <v>5</v>
      </c>
      <c r="C13" s="429"/>
      <c r="D13" s="37" t="str">
        <f>'108.5月菜單'!F39</f>
        <v>麥片飯</v>
      </c>
      <c r="E13" s="37" t="s">
        <v>140</v>
      </c>
      <c r="F13" s="37"/>
      <c r="G13" s="37" t="str">
        <f>'108.5月菜單'!F40</f>
        <v>洋芋燒肉</v>
      </c>
      <c r="H13" s="37" t="s">
        <v>17</v>
      </c>
      <c r="I13" s="37"/>
      <c r="J13" s="37" t="str">
        <f>'108.5月菜單'!F41</f>
        <v>小魚乾豆乾(海)(豆)</v>
      </c>
      <c r="K13" s="37" t="s">
        <v>17</v>
      </c>
      <c r="L13" s="37"/>
      <c r="M13" s="37" t="str">
        <f>'108.5月菜單'!F42</f>
        <v>彩繪花椰菜</v>
      </c>
      <c r="N13" s="37" t="s">
        <v>17</v>
      </c>
      <c r="O13" s="37"/>
      <c r="P13" s="37" t="str">
        <f>'108.5月菜單'!F43</f>
        <v>淺色蔬菜</v>
      </c>
      <c r="Q13" s="37" t="s">
        <v>18</v>
      </c>
      <c r="R13" s="37"/>
      <c r="S13" s="37" t="str">
        <f>'108.5月菜單'!F44</f>
        <v>鮮蔬湯</v>
      </c>
      <c r="T13" s="37" t="s">
        <v>17</v>
      </c>
      <c r="U13" s="37"/>
      <c r="V13" s="430"/>
      <c r="W13" s="38" t="s">
        <v>44</v>
      </c>
      <c r="X13" s="39" t="s">
        <v>19</v>
      </c>
      <c r="Y13" s="40">
        <v>5.3</v>
      </c>
      <c r="Z13" s="20"/>
      <c r="AA13" s="20"/>
      <c r="AB13" s="21"/>
      <c r="AC13" s="20" t="s">
        <v>20</v>
      </c>
      <c r="AD13" s="20" t="s">
        <v>21</v>
      </c>
      <c r="AE13" s="20" t="s">
        <v>22</v>
      </c>
      <c r="AF13" s="20" t="s">
        <v>23</v>
      </c>
      <c r="AG13" s="111"/>
    </row>
    <row r="14" spans="2:33" ht="27.95" customHeight="1">
      <c r="B14" s="42" t="s">
        <v>8</v>
      </c>
      <c r="C14" s="429"/>
      <c r="D14" s="2" t="s">
        <v>24</v>
      </c>
      <c r="E14" s="2"/>
      <c r="F14" s="2">
        <v>60</v>
      </c>
      <c r="G14" s="69" t="s">
        <v>162</v>
      </c>
      <c r="H14" s="151"/>
      <c r="I14" s="150">
        <v>30</v>
      </c>
      <c r="J14" s="3" t="s">
        <v>142</v>
      </c>
      <c r="K14" s="3" t="s">
        <v>143</v>
      </c>
      <c r="L14" s="3">
        <v>5</v>
      </c>
      <c r="M14" s="3" t="s">
        <v>375</v>
      </c>
      <c r="N14" s="2"/>
      <c r="O14" s="3">
        <v>60</v>
      </c>
      <c r="P14" s="2" t="s">
        <v>64</v>
      </c>
      <c r="Q14" s="2"/>
      <c r="R14" s="2">
        <v>100</v>
      </c>
      <c r="S14" s="3" t="s">
        <v>223</v>
      </c>
      <c r="T14" s="2"/>
      <c r="U14" s="2">
        <v>30</v>
      </c>
      <c r="V14" s="431"/>
      <c r="W14" s="113">
        <v>104.5</v>
      </c>
      <c r="X14" s="43" t="s">
        <v>25</v>
      </c>
      <c r="Y14" s="44">
        <v>2.2999999999999998</v>
      </c>
      <c r="Z14" s="19"/>
      <c r="AA14" s="45" t="s">
        <v>26</v>
      </c>
      <c r="AB14" s="21">
        <v>6.2</v>
      </c>
      <c r="AC14" s="21">
        <f>AB14*2</f>
        <v>12.4</v>
      </c>
      <c r="AD14" s="21"/>
      <c r="AE14" s="21">
        <f>AB14*15</f>
        <v>93</v>
      </c>
      <c r="AF14" s="21">
        <f>AC14*4+AE14*4</f>
        <v>421.6</v>
      </c>
      <c r="AG14" s="113"/>
    </row>
    <row r="15" spans="2:33" ht="27.95" customHeight="1">
      <c r="B15" s="42">
        <v>28</v>
      </c>
      <c r="C15" s="429"/>
      <c r="D15" s="2" t="s">
        <v>85</v>
      </c>
      <c r="E15" s="2"/>
      <c r="F15" s="2">
        <v>40</v>
      </c>
      <c r="G15" s="152" t="s">
        <v>366</v>
      </c>
      <c r="H15" s="155"/>
      <c r="I15" s="153">
        <v>40</v>
      </c>
      <c r="J15" s="3" t="s">
        <v>141</v>
      </c>
      <c r="K15" s="3" t="s">
        <v>144</v>
      </c>
      <c r="L15" s="3">
        <v>40</v>
      </c>
      <c r="M15" s="3" t="s">
        <v>94</v>
      </c>
      <c r="N15" s="2"/>
      <c r="O15" s="3">
        <v>5</v>
      </c>
      <c r="P15" s="2"/>
      <c r="Q15" s="2"/>
      <c r="R15" s="2"/>
      <c r="S15" s="2" t="s">
        <v>153</v>
      </c>
      <c r="T15" s="52"/>
      <c r="U15" s="2">
        <v>5</v>
      </c>
      <c r="V15" s="431"/>
      <c r="W15" s="47" t="s">
        <v>46</v>
      </c>
      <c r="X15" s="48" t="s">
        <v>27</v>
      </c>
      <c r="Y15" s="44">
        <v>2</v>
      </c>
      <c r="Z15" s="20"/>
      <c r="AA15" s="49" t="s">
        <v>28</v>
      </c>
      <c r="AB15" s="21">
        <v>2</v>
      </c>
      <c r="AC15" s="50">
        <f>AB15*7</f>
        <v>14</v>
      </c>
      <c r="AD15" s="21">
        <f>AB15*5</f>
        <v>10</v>
      </c>
      <c r="AE15" s="21" t="s">
        <v>29</v>
      </c>
      <c r="AF15" s="51">
        <f>AC15*4+AD15*9</f>
        <v>146</v>
      </c>
      <c r="AG15" s="111"/>
    </row>
    <row r="16" spans="2:33" ht="27.95" customHeight="1">
      <c r="B16" s="42" t="s">
        <v>10</v>
      </c>
      <c r="C16" s="429"/>
      <c r="D16" s="52"/>
      <c r="E16" s="52"/>
      <c r="F16" s="2"/>
      <c r="G16" s="191"/>
      <c r="H16" s="154"/>
      <c r="I16" s="150"/>
      <c r="J16" s="3"/>
      <c r="K16" s="3"/>
      <c r="L16" s="3"/>
      <c r="M16" s="3" t="s">
        <v>233</v>
      </c>
      <c r="N16" s="104"/>
      <c r="O16" s="2">
        <v>5</v>
      </c>
      <c r="P16" s="2"/>
      <c r="Q16" s="52"/>
      <c r="R16" s="2"/>
      <c r="S16" s="2" t="s">
        <v>215</v>
      </c>
      <c r="T16" s="52"/>
      <c r="U16" s="2">
        <v>1</v>
      </c>
      <c r="V16" s="431"/>
      <c r="W16" s="108">
        <v>21.5</v>
      </c>
      <c r="X16" s="48" t="s">
        <v>30</v>
      </c>
      <c r="Y16" s="44">
        <v>2</v>
      </c>
      <c r="Z16" s="19"/>
      <c r="AA16" s="20" t="s">
        <v>31</v>
      </c>
      <c r="AB16" s="21">
        <v>1.7</v>
      </c>
      <c r="AC16" s="21">
        <f>AB16*1</f>
        <v>1.7</v>
      </c>
      <c r="AD16" s="21" t="s">
        <v>29</v>
      </c>
      <c r="AE16" s="21">
        <f>AB16*5</f>
        <v>8.5</v>
      </c>
      <c r="AF16" s="21">
        <f>AC16*4+AE16*4</f>
        <v>40.799999999999997</v>
      </c>
      <c r="AG16" s="113"/>
    </row>
    <row r="17" spans="2:33" ht="27.95" customHeight="1">
      <c r="B17" s="433" t="s">
        <v>38</v>
      </c>
      <c r="C17" s="429"/>
      <c r="D17" s="52"/>
      <c r="E17" s="52"/>
      <c r="F17" s="2"/>
      <c r="G17" s="2"/>
      <c r="H17" s="52"/>
      <c r="I17" s="2"/>
      <c r="J17" s="3"/>
      <c r="K17" s="2"/>
      <c r="L17" s="3"/>
      <c r="M17" s="3"/>
      <c r="N17" s="104"/>
      <c r="O17" s="2"/>
      <c r="P17" s="2"/>
      <c r="Q17" s="52"/>
      <c r="R17" s="2"/>
      <c r="S17" s="2"/>
      <c r="T17" s="52"/>
      <c r="U17" s="2"/>
      <c r="V17" s="431"/>
      <c r="W17" s="47" t="s">
        <v>47</v>
      </c>
      <c r="X17" s="48" t="s">
        <v>33</v>
      </c>
      <c r="Y17" s="44">
        <v>0</v>
      </c>
      <c r="Z17" s="20"/>
      <c r="AA17" s="20" t="s">
        <v>34</v>
      </c>
      <c r="AB17" s="21">
        <v>2.5</v>
      </c>
      <c r="AC17" s="21"/>
      <c r="AD17" s="21">
        <f>AB17*5</f>
        <v>12.5</v>
      </c>
      <c r="AE17" s="21" t="s">
        <v>29</v>
      </c>
      <c r="AF17" s="21">
        <f>AD17*9</f>
        <v>112.5</v>
      </c>
      <c r="AG17" s="111"/>
    </row>
    <row r="18" spans="2:33" ht="27.95" customHeight="1">
      <c r="B18" s="433"/>
      <c r="C18" s="429"/>
      <c r="D18" s="52"/>
      <c r="E18" s="52"/>
      <c r="F18" s="2"/>
      <c r="G18" s="2"/>
      <c r="H18" s="52"/>
      <c r="I18" s="2"/>
      <c r="J18" s="3"/>
      <c r="K18" s="2"/>
      <c r="L18" s="3"/>
      <c r="M18" s="3"/>
      <c r="N18" s="52"/>
      <c r="O18" s="2"/>
      <c r="P18" s="2"/>
      <c r="Q18" s="52"/>
      <c r="R18" s="2"/>
      <c r="S18" s="2"/>
      <c r="T18" s="156"/>
      <c r="U18" s="2"/>
      <c r="V18" s="431"/>
      <c r="W18" s="108">
        <v>27.7</v>
      </c>
      <c r="X18" s="98" t="s">
        <v>42</v>
      </c>
      <c r="Y18" s="53">
        <v>0</v>
      </c>
      <c r="Z18" s="19"/>
      <c r="AA18" s="20" t="s">
        <v>35</v>
      </c>
      <c r="AB18" s="21">
        <v>1</v>
      </c>
      <c r="AE18" s="20">
        <f>AB18*15</f>
        <v>15</v>
      </c>
      <c r="AG18" s="113"/>
    </row>
    <row r="19" spans="2:33" ht="27.95" customHeight="1">
      <c r="B19" s="54" t="s">
        <v>36</v>
      </c>
      <c r="C19" s="55"/>
      <c r="D19" s="52"/>
      <c r="E19" s="52"/>
      <c r="F19" s="2"/>
      <c r="G19" s="2"/>
      <c r="H19" s="52"/>
      <c r="I19" s="2"/>
      <c r="J19" s="2"/>
      <c r="K19" s="52"/>
      <c r="L19" s="2"/>
      <c r="M19" s="2"/>
      <c r="N19" s="52"/>
      <c r="O19" s="2"/>
      <c r="P19" s="2"/>
      <c r="Q19" s="52"/>
      <c r="R19" s="2"/>
      <c r="S19" s="3"/>
      <c r="T19" s="97"/>
      <c r="U19" s="97"/>
      <c r="V19" s="431"/>
      <c r="W19" s="47" t="s">
        <v>12</v>
      </c>
      <c r="X19" s="56"/>
      <c r="Y19" s="44"/>
      <c r="Z19" s="20"/>
      <c r="AC19" s="20">
        <f>SUM(AC14:AC18)</f>
        <v>28.099999999999998</v>
      </c>
      <c r="AD19" s="20">
        <f>SUM(AD14:AD18)</f>
        <v>22.5</v>
      </c>
      <c r="AE19" s="20">
        <f>SUM(AE14:AE18)</f>
        <v>116.5</v>
      </c>
      <c r="AF19" s="20">
        <f>AC19*4+AD19*9+AE19*4</f>
        <v>780.9</v>
      </c>
      <c r="AG19" s="111"/>
    </row>
    <row r="20" spans="2:33" ht="27.95" customHeight="1">
      <c r="B20" s="57"/>
      <c r="C20" s="58"/>
      <c r="D20" s="52"/>
      <c r="E20" s="52"/>
      <c r="F20" s="2"/>
      <c r="G20" s="2"/>
      <c r="H20" s="52"/>
      <c r="I20" s="2"/>
      <c r="J20" s="2"/>
      <c r="K20" s="52"/>
      <c r="L20" s="2"/>
      <c r="M20" s="2"/>
      <c r="N20" s="52"/>
      <c r="O20" s="2"/>
      <c r="P20" s="2"/>
      <c r="Q20" s="52"/>
      <c r="R20" s="2"/>
      <c r="S20" s="2"/>
      <c r="T20" s="52"/>
      <c r="U20" s="2"/>
      <c r="V20" s="432"/>
      <c r="W20" s="109">
        <f>W14*4+W18*4+W16*9</f>
        <v>722.3</v>
      </c>
      <c r="X20" s="62"/>
      <c r="Y20" s="63"/>
      <c r="Z20" s="19"/>
      <c r="AC20" s="59">
        <f>AC19*4/AF19</f>
        <v>0.14393648354462799</v>
      </c>
      <c r="AD20" s="59">
        <f>AD19*9/AF19</f>
        <v>0.25931617364579335</v>
      </c>
      <c r="AE20" s="59">
        <f>AE19*4/AF19</f>
        <v>0.59674734280957875</v>
      </c>
      <c r="AG20" s="116"/>
    </row>
    <row r="21" spans="2:33" s="41" customFormat="1" ht="27.95" customHeight="1">
      <c r="B21" s="36">
        <v>5</v>
      </c>
      <c r="C21" s="429"/>
      <c r="D21" s="37" t="str">
        <f>'108.5月菜單'!J39</f>
        <v>香Q米飯</v>
      </c>
      <c r="E21" s="37" t="s">
        <v>291</v>
      </c>
      <c r="F21" s="37"/>
      <c r="G21" s="37" t="str">
        <f>'108.5月菜單'!J40</f>
        <v>醬汁肉片</v>
      </c>
      <c r="H21" s="37" t="s">
        <v>17</v>
      </c>
      <c r="I21" s="37"/>
      <c r="J21" s="37" t="str">
        <f>'108.5月菜單'!J41</f>
        <v>田園三色</v>
      </c>
      <c r="K21" s="37" t="s">
        <v>292</v>
      </c>
      <c r="L21" s="37"/>
      <c r="M21" s="37" t="str">
        <f>'108.5月菜單'!J42</f>
        <v>泡菜鍋(豆)</v>
      </c>
      <c r="N21" s="37" t="s">
        <v>145</v>
      </c>
      <c r="O21" s="37"/>
      <c r="P21" s="37" t="str">
        <f>'108.5月菜單'!J43</f>
        <v>深色蔬菜</v>
      </c>
      <c r="Q21" s="37" t="s">
        <v>18</v>
      </c>
      <c r="R21" s="37"/>
      <c r="S21" s="37" t="str">
        <f>'108.5月菜單'!J44</f>
        <v>紫菜蛋花湯</v>
      </c>
      <c r="T21" s="37" t="s">
        <v>17</v>
      </c>
      <c r="U21" s="37"/>
      <c r="V21" s="430"/>
      <c r="W21" s="38" t="s">
        <v>44</v>
      </c>
      <c r="X21" s="39" t="s">
        <v>19</v>
      </c>
      <c r="Y21" s="40">
        <v>5.7</v>
      </c>
      <c r="Z21" s="20"/>
      <c r="AA21" s="20"/>
      <c r="AB21" s="21"/>
      <c r="AC21" s="20" t="s">
        <v>20</v>
      </c>
      <c r="AD21" s="20" t="s">
        <v>21</v>
      </c>
      <c r="AE21" s="20" t="s">
        <v>22</v>
      </c>
      <c r="AF21" s="20" t="s">
        <v>23</v>
      </c>
      <c r="AG21" s="111"/>
    </row>
    <row r="22" spans="2:33" s="69" customFormat="1" ht="27.75" customHeight="1">
      <c r="B22" s="42" t="s">
        <v>8</v>
      </c>
      <c r="C22" s="429"/>
      <c r="D22" s="2" t="s">
        <v>24</v>
      </c>
      <c r="E22" s="2"/>
      <c r="F22" s="2">
        <v>100</v>
      </c>
      <c r="G22" s="2" t="s">
        <v>249</v>
      </c>
      <c r="H22" s="2"/>
      <c r="I22" s="2">
        <v>60</v>
      </c>
      <c r="J22" s="2" t="s">
        <v>234</v>
      </c>
      <c r="K22" s="2"/>
      <c r="L22" s="2">
        <v>35</v>
      </c>
      <c r="M22" s="152" t="s">
        <v>237</v>
      </c>
      <c r="N22" s="194"/>
      <c r="O22" s="197">
        <v>50</v>
      </c>
      <c r="P22" s="2" t="s">
        <v>148</v>
      </c>
      <c r="Q22" s="2"/>
      <c r="R22" s="2">
        <v>100</v>
      </c>
      <c r="S22" s="2" t="s">
        <v>274</v>
      </c>
      <c r="T22" s="2"/>
      <c r="U22" s="2">
        <v>1</v>
      </c>
      <c r="V22" s="431"/>
      <c r="W22" s="113">
        <v>110.5</v>
      </c>
      <c r="X22" s="43" t="s">
        <v>25</v>
      </c>
      <c r="Y22" s="44">
        <v>2.4</v>
      </c>
      <c r="Z22" s="66"/>
      <c r="AA22" s="67" t="s">
        <v>26</v>
      </c>
      <c r="AB22" s="68">
        <v>6.2</v>
      </c>
      <c r="AC22" s="68">
        <f>AB22*2</f>
        <v>12.4</v>
      </c>
      <c r="AD22" s="68"/>
      <c r="AE22" s="68">
        <f>AB22*15</f>
        <v>93</v>
      </c>
      <c r="AF22" s="68">
        <f>AC22*4+AE22*4</f>
        <v>421.6</v>
      </c>
      <c r="AG22" s="113"/>
    </row>
    <row r="23" spans="2:33" s="69" customFormat="1" ht="27.95" customHeight="1">
      <c r="B23" s="42">
        <v>29</v>
      </c>
      <c r="C23" s="429"/>
      <c r="D23" s="2"/>
      <c r="E23" s="3"/>
      <c r="F23" s="2"/>
      <c r="G23" s="2" t="s">
        <v>376</v>
      </c>
      <c r="H23" s="2"/>
      <c r="I23" s="2">
        <v>30</v>
      </c>
      <c r="J23" s="2" t="s">
        <v>138</v>
      </c>
      <c r="K23" s="2"/>
      <c r="L23" s="2">
        <v>5</v>
      </c>
      <c r="M23" s="69" t="s">
        <v>227</v>
      </c>
      <c r="N23" s="195" t="s">
        <v>228</v>
      </c>
      <c r="O23" s="198">
        <v>30</v>
      </c>
      <c r="P23" s="2"/>
      <c r="Q23" s="2"/>
      <c r="R23" s="2"/>
      <c r="S23" s="2" t="s">
        <v>252</v>
      </c>
      <c r="T23" s="2"/>
      <c r="U23" s="2">
        <v>10</v>
      </c>
      <c r="V23" s="431"/>
      <c r="W23" s="47" t="s">
        <v>46</v>
      </c>
      <c r="X23" s="48" t="s">
        <v>27</v>
      </c>
      <c r="Y23" s="44">
        <v>2</v>
      </c>
      <c r="Z23" s="70"/>
      <c r="AA23" s="71" t="s">
        <v>28</v>
      </c>
      <c r="AB23" s="68">
        <v>2.1</v>
      </c>
      <c r="AC23" s="72">
        <f>AB23*7</f>
        <v>14.700000000000001</v>
      </c>
      <c r="AD23" s="68">
        <f>AB23*5</f>
        <v>10.5</v>
      </c>
      <c r="AE23" s="68" t="s">
        <v>29</v>
      </c>
      <c r="AF23" s="73">
        <f>AC23*4+AD23*9</f>
        <v>153.30000000000001</v>
      </c>
      <c r="AG23" s="111"/>
    </row>
    <row r="24" spans="2:33" s="69" customFormat="1" ht="27.95" customHeight="1">
      <c r="B24" s="42" t="s">
        <v>10</v>
      </c>
      <c r="C24" s="429"/>
      <c r="D24" s="3"/>
      <c r="E24" s="3"/>
      <c r="F24" s="3"/>
      <c r="G24" s="2"/>
      <c r="H24" s="52"/>
      <c r="I24" s="2"/>
      <c r="J24" s="2" t="s">
        <v>358</v>
      </c>
      <c r="K24" s="2"/>
      <c r="L24" s="2">
        <v>5</v>
      </c>
      <c r="M24" s="69" t="s">
        <v>224</v>
      </c>
      <c r="N24" s="195"/>
      <c r="O24" s="198">
        <v>10</v>
      </c>
      <c r="P24" s="2"/>
      <c r="Q24" s="52"/>
      <c r="R24" s="2"/>
      <c r="S24" s="3" t="s">
        <v>247</v>
      </c>
      <c r="T24" s="52"/>
      <c r="U24" s="2">
        <v>1</v>
      </c>
      <c r="V24" s="431"/>
      <c r="W24" s="108">
        <v>22</v>
      </c>
      <c r="X24" s="48" t="s">
        <v>30</v>
      </c>
      <c r="Y24" s="44">
        <v>2</v>
      </c>
      <c r="Z24" s="66"/>
      <c r="AA24" s="74" t="s">
        <v>31</v>
      </c>
      <c r="AB24" s="68">
        <v>1.6</v>
      </c>
      <c r="AC24" s="68">
        <f>AB24*1</f>
        <v>1.6</v>
      </c>
      <c r="AD24" s="68" t="s">
        <v>29</v>
      </c>
      <c r="AE24" s="68">
        <f>AB24*5</f>
        <v>8</v>
      </c>
      <c r="AF24" s="68">
        <f>AC24*4+AE24*4</f>
        <v>38.4</v>
      </c>
      <c r="AG24" s="113"/>
    </row>
    <row r="25" spans="2:33" s="69" customFormat="1" ht="27.95" customHeight="1">
      <c r="B25" s="433" t="s">
        <v>71</v>
      </c>
      <c r="C25" s="429"/>
      <c r="D25" s="3"/>
      <c r="E25" s="3"/>
      <c r="F25" s="3"/>
      <c r="G25" s="2"/>
      <c r="H25" s="52"/>
      <c r="I25" s="2"/>
      <c r="J25" s="2"/>
      <c r="K25" s="2"/>
      <c r="L25" s="2"/>
      <c r="M25" s="69" t="s">
        <v>233</v>
      </c>
      <c r="N25" s="195"/>
      <c r="O25" s="150">
        <v>5</v>
      </c>
      <c r="P25" s="2"/>
      <c r="Q25" s="52"/>
      <c r="R25" s="2"/>
      <c r="S25" s="2"/>
      <c r="T25" s="52"/>
      <c r="U25" s="2"/>
      <c r="V25" s="431"/>
      <c r="W25" s="47" t="s">
        <v>47</v>
      </c>
      <c r="X25" s="48" t="s">
        <v>33</v>
      </c>
      <c r="Y25" s="44">
        <v>0</v>
      </c>
      <c r="Z25" s="70"/>
      <c r="AA25" s="74" t="s">
        <v>34</v>
      </c>
      <c r="AB25" s="68">
        <v>2.5</v>
      </c>
      <c r="AC25" s="68"/>
      <c r="AD25" s="68">
        <f>AB25*5</f>
        <v>12.5</v>
      </c>
      <c r="AE25" s="68" t="s">
        <v>29</v>
      </c>
      <c r="AF25" s="68">
        <f>AD25*9</f>
        <v>112.5</v>
      </c>
      <c r="AG25" s="111"/>
    </row>
    <row r="26" spans="2:33" s="69" customFormat="1" ht="27.95" customHeight="1">
      <c r="B26" s="433"/>
      <c r="C26" s="429"/>
      <c r="D26" s="106"/>
      <c r="E26" s="52"/>
      <c r="F26" s="2"/>
      <c r="G26" s="75"/>
      <c r="H26" s="52"/>
      <c r="I26" s="2"/>
      <c r="J26" s="2"/>
      <c r="K26" s="52"/>
      <c r="L26" s="2"/>
      <c r="M26" s="2" t="s">
        <v>255</v>
      </c>
      <c r="N26" s="52"/>
      <c r="O26" s="2">
        <v>0.05</v>
      </c>
      <c r="P26" s="2"/>
      <c r="Q26" s="52"/>
      <c r="R26" s="2"/>
      <c r="S26" s="2"/>
      <c r="T26" s="52"/>
      <c r="U26" s="2"/>
      <c r="V26" s="431"/>
      <c r="W26" s="108">
        <v>27.7</v>
      </c>
      <c r="X26" s="98" t="s">
        <v>42</v>
      </c>
      <c r="Y26" s="53">
        <v>0</v>
      </c>
      <c r="Z26" s="66"/>
      <c r="AA26" s="74" t="s">
        <v>35</v>
      </c>
      <c r="AB26" s="68"/>
      <c r="AC26" s="74"/>
      <c r="AD26" s="74"/>
      <c r="AE26" s="74">
        <f>AB26*15</f>
        <v>0</v>
      </c>
      <c r="AF26" s="74"/>
      <c r="AG26" s="113"/>
    </row>
    <row r="27" spans="2:33" s="69" customFormat="1" ht="27.95" customHeight="1">
      <c r="B27" s="54" t="s">
        <v>36</v>
      </c>
      <c r="C27" s="77"/>
      <c r="D27" s="2"/>
      <c r="E27" s="52"/>
      <c r="F27" s="2"/>
      <c r="G27" s="2"/>
      <c r="H27" s="52"/>
      <c r="I27" s="2"/>
      <c r="J27" s="2"/>
      <c r="K27" s="52"/>
      <c r="L27" s="2"/>
      <c r="M27" s="2" t="s">
        <v>256</v>
      </c>
      <c r="N27" s="52"/>
      <c r="O27" s="2">
        <v>0.05</v>
      </c>
      <c r="P27" s="2"/>
      <c r="Q27" s="52"/>
      <c r="R27" s="2"/>
      <c r="S27" s="2"/>
      <c r="T27" s="52"/>
      <c r="U27" s="2"/>
      <c r="V27" s="431"/>
      <c r="W27" s="47" t="s">
        <v>12</v>
      </c>
      <c r="X27" s="56"/>
      <c r="Y27" s="44"/>
      <c r="Z27" s="70"/>
      <c r="AA27" s="74"/>
      <c r="AB27" s="68"/>
      <c r="AC27" s="74">
        <f>SUM(AC22:AC26)</f>
        <v>28.700000000000003</v>
      </c>
      <c r="AD27" s="74">
        <f>SUM(AD22:AD26)</f>
        <v>23</v>
      </c>
      <c r="AE27" s="74">
        <f>SUM(AE22:AE26)</f>
        <v>101</v>
      </c>
      <c r="AF27" s="74">
        <f>AC27*4+AD27*9+AE27*4</f>
        <v>725.8</v>
      </c>
      <c r="AG27" s="111"/>
    </row>
    <row r="28" spans="2:33" s="69" customFormat="1" ht="27.95" customHeight="1" thickBot="1">
      <c r="B28" s="57"/>
      <c r="C28" s="79"/>
      <c r="D28" s="52"/>
      <c r="E28" s="52"/>
      <c r="F28" s="2"/>
      <c r="G28" s="2"/>
      <c r="H28" s="52"/>
      <c r="I28" s="2"/>
      <c r="J28" s="2"/>
      <c r="K28" s="52"/>
      <c r="L28" s="2"/>
      <c r="M28" s="2"/>
      <c r="N28" s="52"/>
      <c r="O28" s="2"/>
      <c r="P28" s="2"/>
      <c r="Q28" s="52"/>
      <c r="R28" s="2"/>
      <c r="S28" s="2"/>
      <c r="T28" s="52"/>
      <c r="U28" s="2"/>
      <c r="V28" s="432"/>
      <c r="W28" s="109">
        <f>W22*4+W26*4+W24*9</f>
        <v>750.8</v>
      </c>
      <c r="X28" s="62"/>
      <c r="Y28" s="63"/>
      <c r="Z28" s="66"/>
      <c r="AA28" s="70"/>
      <c r="AB28" s="80"/>
      <c r="AC28" s="81">
        <f>AC27*4/AF27</f>
        <v>0.15817029484706532</v>
      </c>
      <c r="AD28" s="81">
        <f>AD27*9/AF27</f>
        <v>0.28520253513364563</v>
      </c>
      <c r="AE28" s="81">
        <f>AE27*4/AF27</f>
        <v>0.55662717001928907</v>
      </c>
      <c r="AF28" s="70"/>
      <c r="AG28" s="116"/>
    </row>
    <row r="29" spans="2:33" s="41" customFormat="1" ht="27.95" customHeight="1">
      <c r="B29" s="36">
        <v>5</v>
      </c>
      <c r="C29" s="429"/>
      <c r="D29" s="37" t="str">
        <f>'108.5月菜單'!N39</f>
        <v>地瓜飯</v>
      </c>
      <c r="E29" s="37" t="s">
        <v>140</v>
      </c>
      <c r="F29" s="37"/>
      <c r="G29" s="37" t="str">
        <f>'108.5月菜單'!N40</f>
        <v>椒鹽雞丁(炸)</v>
      </c>
      <c r="H29" s="37" t="s">
        <v>66</v>
      </c>
      <c r="I29" s="37"/>
      <c r="J29" s="37" t="str">
        <f>'108.5月菜單'!N41</f>
        <v>瓜仔肉(醃)</v>
      </c>
      <c r="K29" s="37" t="s">
        <v>145</v>
      </c>
      <c r="L29" s="37"/>
      <c r="M29" s="37" t="str">
        <f>'108.5月菜單'!N42</f>
        <v>塔香海茸</v>
      </c>
      <c r="N29" s="37" t="s">
        <v>145</v>
      </c>
      <c r="O29" s="37"/>
      <c r="P29" s="37" t="str">
        <f>'108.5月菜單'!N43</f>
        <v>淺色蔬菜</v>
      </c>
      <c r="Q29" s="37" t="s">
        <v>18</v>
      </c>
      <c r="R29" s="37"/>
      <c r="S29" s="37" t="str">
        <f>'108.5月菜單'!N44</f>
        <v>冬瓜湯</v>
      </c>
      <c r="T29" s="37" t="s">
        <v>17</v>
      </c>
      <c r="U29" s="37"/>
      <c r="V29" s="430"/>
      <c r="W29" s="38" t="s">
        <v>44</v>
      </c>
      <c r="X29" s="39" t="s">
        <v>19</v>
      </c>
      <c r="Y29" s="40">
        <v>5</v>
      </c>
      <c r="Z29" s="20"/>
      <c r="AA29" s="20"/>
      <c r="AB29" s="21"/>
      <c r="AC29" s="20" t="s">
        <v>20</v>
      </c>
      <c r="AD29" s="20" t="s">
        <v>21</v>
      </c>
      <c r="AE29" s="20" t="s">
        <v>22</v>
      </c>
      <c r="AF29" s="20" t="s">
        <v>23</v>
      </c>
      <c r="AG29" s="111"/>
    </row>
    <row r="30" spans="2:33" ht="27.95" customHeight="1">
      <c r="B30" s="42" t="s">
        <v>8</v>
      </c>
      <c r="C30" s="429"/>
      <c r="D30" s="2" t="s">
        <v>149</v>
      </c>
      <c r="E30" s="2"/>
      <c r="F30" s="2">
        <v>60</v>
      </c>
      <c r="G30" s="69" t="s">
        <v>152</v>
      </c>
      <c r="H30" s="151"/>
      <c r="I30" s="150">
        <v>60</v>
      </c>
      <c r="J30" s="2" t="s">
        <v>281</v>
      </c>
      <c r="K30" s="2" t="s">
        <v>154</v>
      </c>
      <c r="L30" s="2">
        <v>10</v>
      </c>
      <c r="M30" s="138" t="s">
        <v>282</v>
      </c>
      <c r="N30" s="140"/>
      <c r="O30" s="138">
        <v>50</v>
      </c>
      <c r="P30" s="2" t="s">
        <v>148</v>
      </c>
      <c r="Q30" s="2"/>
      <c r="R30" s="2">
        <v>100</v>
      </c>
      <c r="S30" s="3" t="s">
        <v>284</v>
      </c>
      <c r="T30" s="2"/>
      <c r="U30" s="2">
        <v>30</v>
      </c>
      <c r="V30" s="431"/>
      <c r="W30" s="113">
        <v>100.5</v>
      </c>
      <c r="X30" s="43" t="s">
        <v>25</v>
      </c>
      <c r="Y30" s="44">
        <v>2.2000000000000002</v>
      </c>
      <c r="Z30" s="19"/>
      <c r="AA30" s="45" t="s">
        <v>26</v>
      </c>
      <c r="AB30" s="21">
        <v>6</v>
      </c>
      <c r="AC30" s="21">
        <f>AB30*2</f>
        <v>12</v>
      </c>
      <c r="AD30" s="21"/>
      <c r="AE30" s="21">
        <f>AB30*15</f>
        <v>90</v>
      </c>
      <c r="AF30" s="21">
        <f>AC30*4+AE30*4</f>
        <v>408</v>
      </c>
      <c r="AG30" s="113"/>
    </row>
    <row r="31" spans="2:33" ht="27.95" customHeight="1">
      <c r="B31" s="42">
        <v>30</v>
      </c>
      <c r="C31" s="429"/>
      <c r="D31" s="2" t="s">
        <v>150</v>
      </c>
      <c r="E31" s="2"/>
      <c r="F31" s="2">
        <v>80</v>
      </c>
      <c r="G31" s="2"/>
      <c r="H31" s="3"/>
      <c r="I31" s="2"/>
      <c r="J31" s="2" t="s">
        <v>146</v>
      </c>
      <c r="K31" s="2"/>
      <c r="L31" s="2">
        <v>30</v>
      </c>
      <c r="M31" s="138" t="s">
        <v>224</v>
      </c>
      <c r="N31" s="140"/>
      <c r="O31" s="138">
        <v>15</v>
      </c>
      <c r="P31" s="2"/>
      <c r="Q31" s="2"/>
      <c r="R31" s="2"/>
      <c r="S31" s="3" t="s">
        <v>247</v>
      </c>
      <c r="T31" s="2"/>
      <c r="U31" s="2">
        <v>1</v>
      </c>
      <c r="V31" s="431"/>
      <c r="W31" s="47" t="s">
        <v>46</v>
      </c>
      <c r="X31" s="48" t="s">
        <v>27</v>
      </c>
      <c r="Y31" s="44">
        <v>2.1</v>
      </c>
      <c r="Z31" s="20"/>
      <c r="AA31" s="49" t="s">
        <v>28</v>
      </c>
      <c r="AB31" s="21">
        <v>2</v>
      </c>
      <c r="AC31" s="50">
        <f>AB31*7</f>
        <v>14</v>
      </c>
      <c r="AD31" s="21">
        <f>AB31*5</f>
        <v>10</v>
      </c>
      <c r="AE31" s="21" t="s">
        <v>29</v>
      </c>
      <c r="AF31" s="51">
        <f>AC31*4+AD31*9</f>
        <v>146</v>
      </c>
      <c r="AG31" s="111"/>
    </row>
    <row r="32" spans="2:33" ht="27.95" customHeight="1">
      <c r="B32" s="42" t="s">
        <v>10</v>
      </c>
      <c r="C32" s="429"/>
      <c r="D32" s="52"/>
      <c r="E32" s="52"/>
      <c r="F32" s="2"/>
      <c r="G32" s="69"/>
      <c r="H32" s="154"/>
      <c r="I32" s="150"/>
      <c r="J32" s="2"/>
      <c r="K32" s="2"/>
      <c r="L32" s="2"/>
      <c r="M32" s="138" t="s">
        <v>229</v>
      </c>
      <c r="N32" s="140"/>
      <c r="O32" s="138">
        <v>1</v>
      </c>
      <c r="P32" s="2"/>
      <c r="Q32" s="52"/>
      <c r="R32" s="2"/>
      <c r="S32" s="2"/>
      <c r="T32" s="3"/>
      <c r="U32" s="2"/>
      <c r="V32" s="431"/>
      <c r="W32" s="108">
        <v>23.5</v>
      </c>
      <c r="X32" s="48" t="s">
        <v>30</v>
      </c>
      <c r="Y32" s="44">
        <v>2.5</v>
      </c>
      <c r="Z32" s="19"/>
      <c r="AA32" s="20" t="s">
        <v>31</v>
      </c>
      <c r="AB32" s="21">
        <v>1.8</v>
      </c>
      <c r="AC32" s="21">
        <f>AB32*1</f>
        <v>1.8</v>
      </c>
      <c r="AD32" s="21" t="s">
        <v>29</v>
      </c>
      <c r="AE32" s="21">
        <f>AB32*5</f>
        <v>9</v>
      </c>
      <c r="AF32" s="21">
        <f>AC32*4+AE32*4</f>
        <v>43.2</v>
      </c>
      <c r="AG32" s="113"/>
    </row>
    <row r="33" spans="2:33" ht="27.95" customHeight="1">
      <c r="B33" s="433" t="s">
        <v>40</v>
      </c>
      <c r="C33" s="429"/>
      <c r="D33" s="52"/>
      <c r="E33" s="52"/>
      <c r="F33" s="2"/>
      <c r="G33" s="2"/>
      <c r="H33" s="2"/>
      <c r="I33" s="2"/>
      <c r="J33" s="2"/>
      <c r="K33" s="2"/>
      <c r="L33" s="2"/>
      <c r="M33" s="140" t="s">
        <v>283</v>
      </c>
      <c r="N33" s="138"/>
      <c r="O33" s="140">
        <v>1</v>
      </c>
      <c r="P33" s="2"/>
      <c r="Q33" s="52"/>
      <c r="R33" s="2"/>
      <c r="S33" s="3"/>
      <c r="T33" s="52"/>
      <c r="U33" s="2"/>
      <c r="V33" s="431"/>
      <c r="W33" s="47" t="s">
        <v>47</v>
      </c>
      <c r="X33" s="48" t="s">
        <v>33</v>
      </c>
      <c r="Y33" s="44">
        <v>0</v>
      </c>
      <c r="Z33" s="20"/>
      <c r="AA33" s="20" t="s">
        <v>34</v>
      </c>
      <c r="AB33" s="21">
        <v>2.5</v>
      </c>
      <c r="AC33" s="21"/>
      <c r="AD33" s="21">
        <f>AB33*5</f>
        <v>12.5</v>
      </c>
      <c r="AE33" s="21" t="s">
        <v>29</v>
      </c>
      <c r="AF33" s="21">
        <f>AD33*9</f>
        <v>112.5</v>
      </c>
      <c r="AG33" s="111"/>
    </row>
    <row r="34" spans="2:33" ht="27.95" customHeight="1">
      <c r="B34" s="433"/>
      <c r="C34" s="429"/>
      <c r="D34" s="52"/>
      <c r="E34" s="52"/>
      <c r="F34" s="2"/>
      <c r="G34" s="2"/>
      <c r="H34" s="52"/>
      <c r="I34" s="2"/>
      <c r="J34" s="3"/>
      <c r="K34" s="52"/>
      <c r="L34" s="3"/>
      <c r="M34" s="2"/>
      <c r="N34" s="52"/>
      <c r="O34" s="2"/>
      <c r="P34" s="2"/>
      <c r="Q34" s="52"/>
      <c r="R34" s="2"/>
      <c r="S34" s="3"/>
      <c r="T34" s="52"/>
      <c r="U34" s="2"/>
      <c r="V34" s="431"/>
      <c r="W34" s="108">
        <v>27.5</v>
      </c>
      <c r="X34" s="98" t="s">
        <v>42</v>
      </c>
      <c r="Y34" s="53">
        <v>0</v>
      </c>
      <c r="Z34" s="19"/>
      <c r="AA34" s="20" t="s">
        <v>35</v>
      </c>
      <c r="AB34" s="21">
        <v>1</v>
      </c>
      <c r="AE34" s="20">
        <f>AB34*15</f>
        <v>15</v>
      </c>
      <c r="AG34" s="113"/>
    </row>
    <row r="35" spans="2:33" ht="27.95" customHeight="1">
      <c r="B35" s="54" t="s">
        <v>36</v>
      </c>
      <c r="C35" s="55"/>
      <c r="D35" s="52"/>
      <c r="E35" s="52"/>
      <c r="F35" s="2"/>
      <c r="G35" s="2"/>
      <c r="H35" s="52"/>
      <c r="I35" s="2"/>
      <c r="J35" s="2"/>
      <c r="K35" s="52"/>
      <c r="L35" s="2"/>
      <c r="M35" s="2"/>
      <c r="N35" s="52"/>
      <c r="O35" s="2"/>
      <c r="P35" s="2"/>
      <c r="Q35" s="52"/>
      <c r="R35" s="2"/>
      <c r="S35" s="2"/>
      <c r="T35" s="52"/>
      <c r="U35" s="2"/>
      <c r="V35" s="431"/>
      <c r="W35" s="47" t="s">
        <v>12</v>
      </c>
      <c r="X35" s="56"/>
      <c r="Y35" s="44"/>
      <c r="Z35" s="20"/>
      <c r="AC35" s="20">
        <f>SUM(AC30:AC34)</f>
        <v>27.8</v>
      </c>
      <c r="AD35" s="20">
        <f>SUM(AD30:AD34)</f>
        <v>22.5</v>
      </c>
      <c r="AE35" s="20">
        <f>SUM(AE30:AE34)</f>
        <v>114</v>
      </c>
      <c r="AF35" s="20">
        <f>AC35*4+AD35*9+AE35*4</f>
        <v>769.7</v>
      </c>
      <c r="AG35" s="111"/>
    </row>
    <row r="36" spans="2:33" ht="27.95" customHeight="1">
      <c r="B36" s="57"/>
      <c r="C36" s="58"/>
      <c r="D36" s="52"/>
      <c r="E36" s="52"/>
      <c r="F36" s="2"/>
      <c r="G36" s="2"/>
      <c r="H36" s="52"/>
      <c r="I36" s="2"/>
      <c r="J36" s="2"/>
      <c r="K36" s="52"/>
      <c r="L36" s="2"/>
      <c r="M36" s="2"/>
      <c r="N36" s="52"/>
      <c r="O36" s="2"/>
      <c r="P36" s="2"/>
      <c r="Q36" s="52"/>
      <c r="R36" s="2"/>
      <c r="S36" s="2"/>
      <c r="T36" s="52"/>
      <c r="U36" s="2"/>
      <c r="V36" s="432"/>
      <c r="W36" s="109">
        <f>W30*4+W34*4+W32*9</f>
        <v>723.5</v>
      </c>
      <c r="X36" s="62"/>
      <c r="Y36" s="63"/>
      <c r="Z36" s="19"/>
      <c r="AC36" s="59">
        <f>AC35*4/AF35</f>
        <v>0.14447187215798363</v>
      </c>
      <c r="AD36" s="59">
        <f>AD35*9/AF35</f>
        <v>0.26308951539560865</v>
      </c>
      <c r="AE36" s="59">
        <f>AE35*4/AF35</f>
        <v>0.59243861244640761</v>
      </c>
      <c r="AG36" s="116"/>
    </row>
    <row r="37" spans="2:33" s="41" customFormat="1" ht="27.95" customHeight="1">
      <c r="B37" s="36">
        <v>5</v>
      </c>
      <c r="C37" s="429"/>
      <c r="D37" s="37" t="str">
        <f>'108.5月菜單'!R39</f>
        <v>媽媽蒸煮麵</v>
      </c>
      <c r="E37" s="37" t="s">
        <v>292</v>
      </c>
      <c r="F37" s="37"/>
      <c r="G37" s="37" t="str">
        <f>'108.5月菜單'!R40</f>
        <v>香滷大肉排</v>
      </c>
      <c r="H37" s="37" t="s">
        <v>260</v>
      </c>
      <c r="I37" s="37"/>
      <c r="J37" s="37" t="str">
        <f>'108.5月菜單'!R41</f>
        <v>菜頭粿(冷)</v>
      </c>
      <c r="K37" s="37" t="s">
        <v>161</v>
      </c>
      <c r="L37" s="37"/>
      <c r="M37" s="37" t="str">
        <f>'108.5月菜單'!R42</f>
        <v>佛跳牆</v>
      </c>
      <c r="N37" s="37" t="s">
        <v>155</v>
      </c>
      <c r="O37" s="37"/>
      <c r="P37" s="37" t="str">
        <f>'108.5月菜單'!R43</f>
        <v>深色蔬菜</v>
      </c>
      <c r="Q37" s="37" t="s">
        <v>18</v>
      </c>
      <c r="R37" s="37"/>
      <c r="S37" s="37" t="str">
        <f>'108.5月菜單'!R44</f>
        <v>味噌豆腐湯(豆)</v>
      </c>
      <c r="T37" s="37" t="s">
        <v>17</v>
      </c>
      <c r="U37" s="37"/>
      <c r="V37" s="430"/>
      <c r="W37" s="38" t="s">
        <v>44</v>
      </c>
      <c r="X37" s="39" t="s">
        <v>19</v>
      </c>
      <c r="Y37" s="40">
        <v>4.5999999999999996</v>
      </c>
      <c r="Z37" s="20"/>
      <c r="AA37" s="20"/>
      <c r="AB37" s="21"/>
      <c r="AC37" s="20" t="s">
        <v>20</v>
      </c>
      <c r="AD37" s="20" t="s">
        <v>21</v>
      </c>
      <c r="AE37" s="20" t="s">
        <v>22</v>
      </c>
      <c r="AF37" s="20" t="s">
        <v>23</v>
      </c>
      <c r="AG37" s="111"/>
    </row>
    <row r="38" spans="2:33" ht="27.95" customHeight="1">
      <c r="B38" s="42" t="s">
        <v>8</v>
      </c>
      <c r="C38" s="429"/>
      <c r="D38" s="3" t="s">
        <v>405</v>
      </c>
      <c r="E38" s="3"/>
      <c r="F38" s="2">
        <v>45</v>
      </c>
      <c r="G38" s="2" t="s">
        <v>83</v>
      </c>
      <c r="H38" s="3"/>
      <c r="I38" s="2">
        <v>60</v>
      </c>
      <c r="J38" s="140" t="s">
        <v>379</v>
      </c>
      <c r="K38" s="140" t="s">
        <v>159</v>
      </c>
      <c r="L38" s="140">
        <v>30</v>
      </c>
      <c r="M38" s="140" t="s">
        <v>237</v>
      </c>
      <c r="N38" s="140"/>
      <c r="O38" s="140">
        <v>50</v>
      </c>
      <c r="P38" s="2" t="s">
        <v>64</v>
      </c>
      <c r="Q38" s="3"/>
      <c r="R38" s="2">
        <v>100</v>
      </c>
      <c r="S38" s="2" t="s">
        <v>226</v>
      </c>
      <c r="T38" s="2"/>
      <c r="U38" s="2">
        <v>1</v>
      </c>
      <c r="V38" s="431"/>
      <c r="W38" s="113">
        <v>95</v>
      </c>
      <c r="X38" s="43" t="s">
        <v>25</v>
      </c>
      <c r="Y38" s="44">
        <v>2.4</v>
      </c>
      <c r="Z38" s="19"/>
      <c r="AA38" s="45" t="s">
        <v>26</v>
      </c>
      <c r="AB38" s="21">
        <v>6</v>
      </c>
      <c r="AC38" s="21">
        <f>AB38*2</f>
        <v>12</v>
      </c>
      <c r="AD38" s="21"/>
      <c r="AE38" s="21">
        <f>AB38*15</f>
        <v>90</v>
      </c>
      <c r="AF38" s="21">
        <f>AC38*4+AE38*4</f>
        <v>408</v>
      </c>
      <c r="AG38" s="113"/>
    </row>
    <row r="39" spans="2:33" ht="27.95" customHeight="1">
      <c r="B39" s="42">
        <v>31</v>
      </c>
      <c r="C39" s="429"/>
      <c r="D39" s="3" t="s">
        <v>406</v>
      </c>
      <c r="E39" s="3"/>
      <c r="F39" s="2">
        <v>5</v>
      </c>
      <c r="G39" s="2"/>
      <c r="H39" s="3"/>
      <c r="I39" s="2"/>
      <c r="J39" s="140"/>
      <c r="K39" s="140"/>
      <c r="L39" s="140"/>
      <c r="M39" s="140" t="s">
        <v>285</v>
      </c>
      <c r="N39" s="140"/>
      <c r="O39" s="140">
        <v>10</v>
      </c>
      <c r="P39" s="2"/>
      <c r="Q39" s="3"/>
      <c r="R39" s="2"/>
      <c r="S39" s="2" t="s">
        <v>227</v>
      </c>
      <c r="T39" s="2" t="s">
        <v>228</v>
      </c>
      <c r="U39" s="2">
        <v>20</v>
      </c>
      <c r="V39" s="431"/>
      <c r="W39" s="47" t="s">
        <v>46</v>
      </c>
      <c r="X39" s="48" t="s">
        <v>27</v>
      </c>
      <c r="Y39" s="44">
        <v>2.2999999999999998</v>
      </c>
      <c r="Z39" s="20"/>
      <c r="AA39" s="49" t="s">
        <v>28</v>
      </c>
      <c r="AB39" s="21">
        <v>2.2999999999999998</v>
      </c>
      <c r="AC39" s="50">
        <f>AB39*7</f>
        <v>16.099999999999998</v>
      </c>
      <c r="AD39" s="21">
        <f>AB39*5</f>
        <v>11.5</v>
      </c>
      <c r="AE39" s="21" t="s">
        <v>29</v>
      </c>
      <c r="AF39" s="51">
        <f>AC39*4+AD39*9</f>
        <v>167.89999999999998</v>
      </c>
      <c r="AG39" s="111"/>
    </row>
    <row r="40" spans="2:33" ht="27.95" customHeight="1">
      <c r="B40" s="42" t="s">
        <v>10</v>
      </c>
      <c r="C40" s="429"/>
      <c r="D40" s="3" t="s">
        <v>407</v>
      </c>
      <c r="E40" s="3"/>
      <c r="F40" s="2">
        <v>30</v>
      </c>
      <c r="G40" s="2"/>
      <c r="H40" s="3"/>
      <c r="I40" s="2"/>
      <c r="J40" s="2"/>
      <c r="K40" s="180"/>
      <c r="L40" s="140"/>
      <c r="M40" s="2" t="s">
        <v>233</v>
      </c>
      <c r="N40" s="180"/>
      <c r="O40" s="140">
        <v>10</v>
      </c>
      <c r="P40" s="2"/>
      <c r="Q40" s="3"/>
      <c r="R40" s="2"/>
      <c r="S40" s="2" t="s">
        <v>247</v>
      </c>
      <c r="T40" s="3"/>
      <c r="U40" s="2">
        <v>1</v>
      </c>
      <c r="V40" s="431"/>
      <c r="W40" s="108">
        <v>24.5</v>
      </c>
      <c r="X40" s="48" t="s">
        <v>30</v>
      </c>
      <c r="Y40" s="44">
        <v>2.5</v>
      </c>
      <c r="Z40" s="19"/>
      <c r="AA40" s="20" t="s">
        <v>31</v>
      </c>
      <c r="AB40" s="21">
        <v>1.6</v>
      </c>
      <c r="AC40" s="21">
        <f>AB40*1</f>
        <v>1.6</v>
      </c>
      <c r="AD40" s="21" t="s">
        <v>29</v>
      </c>
      <c r="AE40" s="21">
        <f>AB40*5</f>
        <v>8</v>
      </c>
      <c r="AF40" s="21">
        <f>AC40*4+AE40*4</f>
        <v>38.4</v>
      </c>
      <c r="AG40" s="113"/>
    </row>
    <row r="41" spans="2:33" ht="27.95" customHeight="1">
      <c r="B41" s="433" t="s">
        <v>59</v>
      </c>
      <c r="C41" s="429"/>
      <c r="D41" s="106"/>
      <c r="E41" s="52"/>
      <c r="F41" s="2"/>
      <c r="G41" s="2"/>
      <c r="H41" s="3"/>
      <c r="I41" s="2"/>
      <c r="J41" s="3"/>
      <c r="K41" s="52"/>
      <c r="L41" s="3"/>
      <c r="M41" s="3"/>
      <c r="N41" s="52"/>
      <c r="O41" s="3"/>
      <c r="P41" s="2"/>
      <c r="Q41" s="3"/>
      <c r="R41" s="2"/>
      <c r="S41" s="3"/>
      <c r="T41" s="3"/>
      <c r="U41" s="3"/>
      <c r="V41" s="431"/>
      <c r="W41" s="47" t="s">
        <v>47</v>
      </c>
      <c r="X41" s="48" t="s">
        <v>33</v>
      </c>
      <c r="Y41" s="44">
        <v>0</v>
      </c>
      <c r="Z41" s="20"/>
      <c r="AA41" s="20" t="s">
        <v>34</v>
      </c>
      <c r="AB41" s="21">
        <v>2.5</v>
      </c>
      <c r="AC41" s="21"/>
      <c r="AD41" s="21">
        <f>AB41*5</f>
        <v>12.5</v>
      </c>
      <c r="AE41" s="21" t="s">
        <v>29</v>
      </c>
      <c r="AF41" s="21">
        <f>AD41*9</f>
        <v>112.5</v>
      </c>
      <c r="AG41" s="111"/>
    </row>
    <row r="42" spans="2:33" ht="27.95" customHeight="1">
      <c r="B42" s="433"/>
      <c r="C42" s="429"/>
      <c r="D42" s="106"/>
      <c r="E42" s="52"/>
      <c r="F42" s="2"/>
      <c r="G42" s="2"/>
      <c r="H42" s="52"/>
      <c r="I42" s="2"/>
      <c r="J42" s="3"/>
      <c r="K42" s="2"/>
      <c r="L42" s="3"/>
      <c r="M42" s="2"/>
      <c r="N42" s="104"/>
      <c r="O42" s="2"/>
      <c r="P42" s="2"/>
      <c r="Q42" s="52"/>
      <c r="R42" s="2"/>
      <c r="S42" s="3"/>
      <c r="T42" s="52"/>
      <c r="U42" s="3"/>
      <c r="V42" s="431"/>
      <c r="W42" s="108">
        <v>27</v>
      </c>
      <c r="X42" s="98" t="s">
        <v>42</v>
      </c>
      <c r="Y42" s="53">
        <v>0</v>
      </c>
      <c r="Z42" s="19"/>
      <c r="AA42" s="20" t="s">
        <v>35</v>
      </c>
      <c r="AE42" s="20">
        <f>AB42*15</f>
        <v>0</v>
      </c>
      <c r="AG42" s="113"/>
    </row>
    <row r="43" spans="2:33" ht="27.95" customHeight="1">
      <c r="B43" s="54" t="s">
        <v>36</v>
      </c>
      <c r="C43" s="55"/>
      <c r="D43" s="106"/>
      <c r="E43" s="52"/>
      <c r="F43" s="2"/>
      <c r="G43" s="2"/>
      <c r="H43" s="52"/>
      <c r="I43" s="2"/>
      <c r="J43" s="3"/>
      <c r="K43" s="52"/>
      <c r="L43" s="3"/>
      <c r="M43" s="152"/>
      <c r="N43" s="182"/>
      <c r="O43" s="2"/>
      <c r="P43" s="2"/>
      <c r="Q43" s="52"/>
      <c r="R43" s="2"/>
      <c r="S43" s="3"/>
      <c r="T43" s="52"/>
      <c r="U43" s="3"/>
      <c r="V43" s="431"/>
      <c r="W43" s="47" t="s">
        <v>12</v>
      </c>
      <c r="X43" s="56"/>
      <c r="Y43" s="44"/>
      <c r="Z43" s="20"/>
      <c r="AC43" s="20">
        <f>SUM(AC38:AC42)</f>
        <v>29.7</v>
      </c>
      <c r="AD43" s="20">
        <f>SUM(AD38:AD42)</f>
        <v>24</v>
      </c>
      <c r="AE43" s="20">
        <f>SUM(AE38:AE42)</f>
        <v>98</v>
      </c>
      <c r="AF43" s="20">
        <f>AC43*4+AD43*9+AE43*4</f>
        <v>726.8</v>
      </c>
      <c r="AG43" s="111"/>
    </row>
    <row r="44" spans="2:33" ht="27.95" customHeight="1" thickBot="1">
      <c r="B44" s="192"/>
      <c r="C44" s="58"/>
      <c r="D44" s="201"/>
      <c r="E44" s="84"/>
      <c r="F44" s="85"/>
      <c r="G44" s="85"/>
      <c r="H44" s="84"/>
      <c r="I44" s="85"/>
      <c r="J44" s="85"/>
      <c r="K44" s="84"/>
      <c r="L44" s="85"/>
      <c r="M44" s="85"/>
      <c r="N44" s="84"/>
      <c r="O44" s="85"/>
      <c r="P44" s="85"/>
      <c r="Q44" s="84"/>
      <c r="R44" s="85"/>
      <c r="S44" s="85"/>
      <c r="T44" s="84"/>
      <c r="U44" s="85"/>
      <c r="V44" s="432"/>
      <c r="W44" s="109">
        <f>W38*4+W42*4+W40*9</f>
        <v>708.5</v>
      </c>
      <c r="X44" s="62"/>
      <c r="Y44" s="63"/>
      <c r="Z44" s="19"/>
      <c r="AC44" s="59">
        <f>AC43*4/AF43</f>
        <v>0.16345624656026417</v>
      </c>
      <c r="AD44" s="59">
        <f>AD43*9/AF43</f>
        <v>0.29719317556411667</v>
      </c>
      <c r="AE44" s="59">
        <f>AE43*4/AF43</f>
        <v>0.53935057787561924</v>
      </c>
      <c r="AG44" s="116"/>
    </row>
    <row r="45" spans="2:33" s="89" customFormat="1" ht="21.75" customHeight="1">
      <c r="B45" s="86"/>
      <c r="C45" s="20"/>
      <c r="D45" s="46"/>
      <c r="E45" s="87"/>
      <c r="F45" s="46"/>
      <c r="G45" s="46"/>
      <c r="H45" s="87"/>
      <c r="I45" s="46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88"/>
      <c r="AA45" s="74"/>
      <c r="AB45" s="68"/>
      <c r="AC45" s="74"/>
      <c r="AD45" s="74"/>
      <c r="AE45" s="74"/>
      <c r="AF45" s="74"/>
      <c r="AG45" s="74"/>
    </row>
    <row r="46" spans="2:33">
      <c r="B46" s="68"/>
      <c r="C46" s="89"/>
      <c r="D46" s="419"/>
      <c r="E46" s="419"/>
      <c r="F46" s="420"/>
      <c r="G46" s="420"/>
      <c r="H46" s="90"/>
      <c r="I46" s="20"/>
      <c r="J46" s="20"/>
      <c r="K46" s="90"/>
      <c r="L46" s="20"/>
      <c r="N46" s="90"/>
      <c r="O46" s="20"/>
      <c r="Q46" s="90"/>
      <c r="R46" s="20"/>
      <c r="T46" s="90"/>
      <c r="U46" s="20"/>
      <c r="V46" s="91"/>
      <c r="Y46" s="94"/>
    </row>
    <row r="47" spans="2:33">
      <c r="Y47" s="94"/>
    </row>
    <row r="48" spans="2:33">
      <c r="Y48" s="94"/>
    </row>
    <row r="49" spans="25:25">
      <c r="Y49" s="94"/>
    </row>
    <row r="50" spans="25:25">
      <c r="Y50" s="94"/>
    </row>
    <row r="51" spans="25:25">
      <c r="Y51" s="94"/>
    </row>
    <row r="52" spans="25:25">
      <c r="Y52" s="94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108.5月菜單 (無圖案)</vt:lpstr>
      <vt:lpstr>108.5月菜單</vt:lpstr>
      <vt:lpstr>第一週明細</vt:lpstr>
      <vt:lpstr>第二週明細</vt:lpstr>
      <vt:lpstr>第三週明細</vt:lpstr>
      <vt:lpstr>第四週明細</vt:lpstr>
      <vt:lpstr>第五週明細 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2019-04-12T23:14:09Z</cp:lastPrinted>
  <dcterms:created xsi:type="dcterms:W3CDTF">2013-10-17T10:44:48Z</dcterms:created>
  <dcterms:modified xsi:type="dcterms:W3CDTF">2019-04-15T03:11:24Z</dcterms:modified>
</cp:coreProperties>
</file>