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10" windowHeight="9330" activeTab="4"/>
  </bookViews>
  <sheets>
    <sheet name="108.3月菜單 (無圖案)" sheetId="21" r:id="rId1"/>
    <sheet name="108.3月菜單" sheetId="20" r:id="rId2"/>
    <sheet name="第一週明細" sheetId="3" r:id="rId3"/>
    <sheet name="第二週明細" sheetId="4" r:id="rId4"/>
    <sheet name="第三週明細" sheetId="7" r:id="rId5"/>
    <sheet name="第四週明細 " sheetId="8" r:id="rId6"/>
  </sheets>
  <calcPr calcId="152511"/>
</workbook>
</file>

<file path=xl/calcChain.xml><?xml version="1.0" encoding="utf-8"?>
<calcChain xmlns="http://schemas.openxmlformats.org/spreadsheetml/2006/main">
  <c r="J6" i="21" l="1"/>
  <c r="U37" i="21" l="1"/>
  <c r="S37" i="21"/>
  <c r="Q37" i="21"/>
  <c r="O37" i="21"/>
  <c r="M37" i="21"/>
  <c r="K37" i="21"/>
  <c r="I37" i="21"/>
  <c r="G37" i="21"/>
  <c r="E37" i="21"/>
  <c r="C37" i="21"/>
  <c r="U36" i="21"/>
  <c r="S36" i="21"/>
  <c r="Q36" i="21"/>
  <c r="O36" i="21"/>
  <c r="M36" i="21"/>
  <c r="K36" i="21"/>
  <c r="I36" i="21"/>
  <c r="G36" i="21"/>
  <c r="E36" i="21"/>
  <c r="C36" i="21"/>
  <c r="U28" i="21"/>
  <c r="S28" i="21"/>
  <c r="Q28" i="21"/>
  <c r="O28" i="21"/>
  <c r="M28" i="21"/>
  <c r="K28" i="21"/>
  <c r="I28" i="21"/>
  <c r="G28" i="21"/>
  <c r="E28" i="21"/>
  <c r="C28" i="21"/>
  <c r="U27" i="21"/>
  <c r="S27" i="21"/>
  <c r="Q27" i="21"/>
  <c r="O27" i="21"/>
  <c r="M27" i="21"/>
  <c r="K27" i="21"/>
  <c r="I27" i="21"/>
  <c r="G27" i="21"/>
  <c r="E27" i="21"/>
  <c r="C27" i="21"/>
  <c r="U19" i="21"/>
  <c r="S19" i="21"/>
  <c r="Q19" i="21"/>
  <c r="O19" i="21"/>
  <c r="M19" i="21"/>
  <c r="K19" i="21"/>
  <c r="I19" i="21"/>
  <c r="G19" i="21"/>
  <c r="E19" i="21"/>
  <c r="C19" i="21"/>
  <c r="U18" i="21"/>
  <c r="S18" i="21"/>
  <c r="Q18" i="21"/>
  <c r="O18" i="21"/>
  <c r="M18" i="21"/>
  <c r="K18" i="21"/>
  <c r="I18" i="21"/>
  <c r="G18" i="21"/>
  <c r="E18" i="21"/>
  <c r="C18" i="21"/>
  <c r="U10" i="21"/>
  <c r="S10" i="21"/>
  <c r="Q10" i="21"/>
  <c r="O10" i="21"/>
  <c r="M10" i="21"/>
  <c r="K10" i="21"/>
  <c r="I10" i="21"/>
  <c r="G10" i="21"/>
  <c r="E10" i="21"/>
  <c r="C10" i="21"/>
  <c r="U9" i="21"/>
  <c r="S9" i="21"/>
  <c r="Q9" i="21"/>
  <c r="O9" i="21"/>
  <c r="M9" i="21"/>
  <c r="K9" i="21"/>
  <c r="I9" i="21"/>
  <c r="G9" i="21"/>
  <c r="E9" i="21"/>
  <c r="C9" i="21"/>
  <c r="W20" i="4" l="1"/>
  <c r="W20" i="8" l="1"/>
  <c r="W44" i="4" l="1"/>
  <c r="W44" i="3"/>
  <c r="U27" i="20" l="1"/>
  <c r="S37" i="8"/>
  <c r="P37" i="8"/>
  <c r="M37" i="8"/>
  <c r="J37" i="8"/>
  <c r="G37" i="8"/>
  <c r="D37" i="8"/>
  <c r="S29" i="8"/>
  <c r="P29" i="8"/>
  <c r="M29" i="8"/>
  <c r="J29" i="8"/>
  <c r="G29" i="8"/>
  <c r="D29" i="8"/>
  <c r="M36" i="20"/>
  <c r="S21" i="8"/>
  <c r="P21" i="8"/>
  <c r="M21" i="8"/>
  <c r="J21" i="8"/>
  <c r="G21" i="8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37" i="4"/>
  <c r="P37" i="4"/>
  <c r="M37" i="4"/>
  <c r="J37" i="4"/>
  <c r="G37" i="4"/>
  <c r="D37" i="4"/>
  <c r="S29" i="4"/>
  <c r="P29" i="4"/>
  <c r="M29" i="4"/>
  <c r="J29" i="4"/>
  <c r="G29" i="4"/>
  <c r="D29" i="4"/>
  <c r="U36" i="20" l="1"/>
  <c r="U37" i="20"/>
  <c r="S19" i="20"/>
  <c r="C28" i="20"/>
  <c r="Q36" i="20"/>
  <c r="W36" i="4"/>
  <c r="I27" i="20"/>
  <c r="E28" i="20"/>
  <c r="Q37" i="20"/>
  <c r="W28" i="8"/>
  <c r="O19" i="20"/>
  <c r="G28" i="20"/>
  <c r="Q18" i="20"/>
  <c r="U18" i="20"/>
  <c r="I28" i="20"/>
  <c r="E27" i="20"/>
  <c r="O37" i="20"/>
  <c r="M37" i="20"/>
  <c r="Q19" i="20"/>
  <c r="U19" i="20"/>
  <c r="S37" i="20"/>
  <c r="W44" i="8"/>
  <c r="K37" i="20"/>
  <c r="W12" i="7"/>
  <c r="W20" i="7"/>
  <c r="W20" i="3"/>
  <c r="W36" i="8"/>
  <c r="W12" i="3"/>
  <c r="S36" i="20" l="1"/>
  <c r="K36" i="20"/>
  <c r="G27" i="20"/>
  <c r="O18" i="20"/>
  <c r="O36" i="20"/>
  <c r="S18" i="20"/>
  <c r="C27" i="20"/>
  <c r="S13" i="4" l="1"/>
  <c r="D21" i="8" l="1"/>
  <c r="S13" i="8"/>
  <c r="P13" i="8"/>
  <c r="M13" i="8"/>
  <c r="J13" i="8"/>
  <c r="G13" i="8"/>
  <c r="D13" i="8"/>
  <c r="S5" i="8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M21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S37" i="3"/>
  <c r="P37" i="3"/>
  <c r="M37" i="3"/>
  <c r="J37" i="3"/>
  <c r="G37" i="3"/>
  <c r="D37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J5" i="3"/>
  <c r="G5" i="3"/>
  <c r="I10" i="20"/>
  <c r="I9" i="20"/>
  <c r="G10" i="20"/>
  <c r="E10" i="20"/>
  <c r="E9" i="20"/>
  <c r="C10" i="20"/>
  <c r="S5" i="3"/>
  <c r="P5" i="3"/>
  <c r="M5" i="3"/>
  <c r="D5" i="3"/>
  <c r="Q28" i="20" l="1"/>
  <c r="S28" i="20"/>
  <c r="O28" i="20"/>
  <c r="U28" i="20"/>
  <c r="K28" i="20"/>
  <c r="Q27" i="20"/>
  <c r="W36" i="7"/>
  <c r="W12" i="8"/>
  <c r="W44" i="7"/>
  <c r="W28" i="7"/>
  <c r="W28" i="4"/>
  <c r="W12" i="4"/>
  <c r="G9" i="20"/>
  <c r="C9" i="20"/>
  <c r="S27" i="20" l="1"/>
  <c r="G36" i="20"/>
  <c r="K18" i="20"/>
  <c r="O27" i="20"/>
  <c r="K19" i="20" l="1"/>
  <c r="E37" i="20" l="1"/>
  <c r="C37" i="20"/>
  <c r="I36" i="20" l="1"/>
  <c r="I37" i="20"/>
  <c r="I18" i="20"/>
  <c r="M9" i="20"/>
  <c r="U9" i="20" l="1"/>
  <c r="M27" i="20" l="1"/>
  <c r="M18" i="20"/>
  <c r="E19" i="20" l="1"/>
  <c r="O10" i="20"/>
  <c r="K10" i="20"/>
  <c r="M10" i="20"/>
  <c r="G37" i="20" l="1"/>
  <c r="E36" i="20"/>
  <c r="M28" i="20"/>
  <c r="M19" i="20"/>
  <c r="I19" i="20"/>
  <c r="G19" i="20"/>
  <c r="E18" i="20"/>
  <c r="C19" i="20"/>
  <c r="U10" i="20"/>
  <c r="Q10" i="20"/>
  <c r="Q9" i="20"/>
  <c r="S10" i="20" l="1"/>
  <c r="W36" i="3"/>
  <c r="W28" i="3"/>
  <c r="G18" i="20" l="1"/>
  <c r="C36" i="20"/>
  <c r="K27" i="20"/>
  <c r="C18" i="20"/>
  <c r="S9" i="20"/>
  <c r="O9" i="20"/>
  <c r="K9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D28" i="7"/>
  <c r="AF35" i="7"/>
  <c r="AE36" i="7" s="1"/>
  <c r="AD12" i="7" l="1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<sst xmlns="http://schemas.openxmlformats.org/spreadsheetml/2006/main" count="1447" uniqueCount="395">
  <si>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</si>
  <si>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</si>
  <si>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</si>
  <si>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</si>
  <si>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</si>
  <si>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</si>
  <si>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</si>
  <si>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</si>
  <si>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</si>
  <si>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</si>
  <si>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</si>
  <si>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</si>
  <si>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</si>
  <si>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</si>
  <si>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</si>
  <si>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</si>
  <si>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</si>
  <si>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</si>
  <si>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</si>
  <si>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</si>
  <si>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</si>
  <si>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</si>
  <si>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</si>
  <si>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</si>
  <si>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</si>
  <si>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</si>
  <si>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</si>
  <si>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</si>
  <si>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</si>
  <si>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</si>
  <si>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</si>
  <si>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</si>
  <si>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</si>
  <si>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</si>
  <si>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</si>
  <si>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</si>
  <si>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</si>
  <si>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</si>
  <si>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</si>
  <si>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</si>
  <si>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</si>
  <si>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</si>
  <si>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</si>
  <si>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</si>
  <si>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</si>
  <si>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</si>
  <si>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</si>
  <si>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</si>
  <si>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</si>
  <si>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</si>
  <si>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</si>
  <si>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</si>
  <si>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</si>
  <si>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</si>
  <si>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</si>
  <si>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</si>
  <si>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</si>
  <si>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</si>
  <si>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</si>
  <si>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煮</t>
    <phoneticPr fontId="19" type="noConversion"/>
  </si>
  <si>
    <t>麵條</t>
    <phoneticPr fontId="19" type="noConversion"/>
  </si>
  <si>
    <t>白蘿蔔</t>
    <phoneticPr fontId="19" type="noConversion"/>
  </si>
  <si>
    <t>白米</t>
    <phoneticPr fontId="19" type="noConversion"/>
  </si>
  <si>
    <t>生鮮豬肉</t>
    <phoneticPr fontId="19" type="noConversion"/>
  </si>
  <si>
    <t>煮</t>
    <phoneticPr fontId="19" type="noConversion"/>
  </si>
  <si>
    <t>滷</t>
    <phoneticPr fontId="19" type="noConversion"/>
  </si>
  <si>
    <t>白米</t>
    <phoneticPr fontId="19" type="noConversion"/>
  </si>
  <si>
    <t>蔬菜</t>
    <phoneticPr fontId="19" type="noConversion"/>
  </si>
  <si>
    <t>炸</t>
    <phoneticPr fontId="19" type="noConversion"/>
  </si>
  <si>
    <t>地瓜</t>
    <phoneticPr fontId="19" type="noConversion"/>
  </si>
  <si>
    <t>五穀米</t>
    <phoneticPr fontId="19" type="noConversion"/>
  </si>
  <si>
    <t>香Q米飯</t>
    <phoneticPr fontId="19" type="noConversion"/>
  </si>
  <si>
    <t>五穀飯</t>
    <phoneticPr fontId="19" type="noConversion"/>
  </si>
  <si>
    <t>星期三</t>
    <phoneticPr fontId="19" type="noConversion"/>
  </si>
  <si>
    <t>深色蔬菜</t>
    <phoneticPr fontId="19" type="noConversion"/>
  </si>
  <si>
    <t>淺色蔬菜</t>
    <phoneticPr fontId="19" type="noConversion"/>
  </si>
  <si>
    <t>煮</t>
    <phoneticPr fontId="19" type="noConversion"/>
  </si>
  <si>
    <t>蒸</t>
    <phoneticPr fontId="19" type="noConversion"/>
  </si>
  <si>
    <t>蔬菜</t>
    <phoneticPr fontId="19" type="noConversion"/>
  </si>
  <si>
    <t>川燙</t>
    <phoneticPr fontId="19" type="noConversion"/>
  </si>
  <si>
    <t>洋蔥</t>
    <phoneticPr fontId="19" type="noConversion"/>
  </si>
  <si>
    <t>白米</t>
    <phoneticPr fontId="19" type="noConversion"/>
  </si>
  <si>
    <t>生鮮豬肉</t>
    <phoneticPr fontId="19" type="noConversion"/>
  </si>
  <si>
    <t>雞蛋</t>
    <phoneticPr fontId="19" type="noConversion"/>
  </si>
  <si>
    <t>五穀米</t>
    <phoneticPr fontId="19" type="noConversion"/>
  </si>
  <si>
    <t>洋芋</t>
    <phoneticPr fontId="19" type="noConversion"/>
  </si>
  <si>
    <t>青豆仁</t>
    <phoneticPr fontId="19" type="noConversion"/>
  </si>
  <si>
    <t>生鮮雞肉</t>
    <phoneticPr fontId="19" type="noConversion"/>
  </si>
  <si>
    <t>豆乾</t>
    <phoneticPr fontId="19" type="noConversion"/>
  </si>
  <si>
    <t>白米</t>
    <phoneticPr fontId="19" type="noConversion"/>
  </si>
  <si>
    <t>煮</t>
    <phoneticPr fontId="19" type="noConversion"/>
  </si>
  <si>
    <t>豆</t>
    <phoneticPr fontId="19" type="noConversion"/>
  </si>
  <si>
    <t>烤</t>
    <phoneticPr fontId="19" type="noConversion"/>
  </si>
  <si>
    <t>海帶結</t>
    <phoneticPr fontId="19" type="noConversion"/>
  </si>
  <si>
    <t>豆腐</t>
    <phoneticPr fontId="19" type="noConversion"/>
  </si>
  <si>
    <t>豆芽菜</t>
    <phoneticPr fontId="19" type="noConversion"/>
  </si>
  <si>
    <t>榨菜絲</t>
    <phoneticPr fontId="19" type="noConversion"/>
  </si>
  <si>
    <t>紅蘿蔔</t>
    <phoneticPr fontId="19" type="noConversion"/>
  </si>
  <si>
    <t>生鮮豬絞肉</t>
    <phoneticPr fontId="19" type="noConversion"/>
  </si>
  <si>
    <t>煮</t>
    <phoneticPr fontId="19" type="noConversion"/>
  </si>
  <si>
    <t>地瓜飯</t>
    <phoneticPr fontId="19" type="noConversion"/>
  </si>
  <si>
    <t>地瓜飯</t>
    <phoneticPr fontId="19" type="noConversion"/>
  </si>
  <si>
    <t>地瓜飯</t>
    <phoneticPr fontId="19" type="noConversion"/>
  </si>
  <si>
    <t>麥片飯</t>
    <phoneticPr fontId="19" type="noConversion"/>
  </si>
  <si>
    <t>海芽薑絲湯</t>
    <phoneticPr fontId="19" type="noConversion"/>
  </si>
  <si>
    <t>淺色蔬菜</t>
    <phoneticPr fontId="19" type="noConversion"/>
  </si>
  <si>
    <t>深色蔬菜</t>
    <phoneticPr fontId="19" type="noConversion"/>
  </si>
  <si>
    <t>香Q米飯</t>
    <phoneticPr fontId="19" type="noConversion"/>
  </si>
  <si>
    <t>五穀飯</t>
    <phoneticPr fontId="19" type="noConversion"/>
  </si>
  <si>
    <t>淺色蔬菜</t>
    <phoneticPr fontId="19" type="noConversion"/>
  </si>
  <si>
    <t>深色蔬菜</t>
    <phoneticPr fontId="19" type="noConversion"/>
  </si>
  <si>
    <t>雞蛋</t>
    <phoneticPr fontId="19" type="noConversion"/>
  </si>
  <si>
    <t>豆腐</t>
    <phoneticPr fontId="19" type="noConversion"/>
  </si>
  <si>
    <t>豆</t>
    <phoneticPr fontId="19" type="noConversion"/>
  </si>
  <si>
    <t>海</t>
    <phoneticPr fontId="19" type="noConversion"/>
  </si>
  <si>
    <t>深色蔬菜</t>
    <phoneticPr fontId="19" type="noConversion"/>
  </si>
  <si>
    <t>清燉雞湯</t>
    <phoneticPr fontId="19" type="noConversion"/>
  </si>
  <si>
    <t>紫菜蛋花湯</t>
    <phoneticPr fontId="19" type="noConversion"/>
  </si>
  <si>
    <t>豆乾</t>
    <phoneticPr fontId="19" type="noConversion"/>
  </si>
  <si>
    <t>杏鮑菇</t>
    <phoneticPr fontId="19" type="noConversion"/>
  </si>
  <si>
    <t>湯包</t>
    <phoneticPr fontId="19" type="noConversion"/>
  </si>
  <si>
    <t>冷</t>
    <phoneticPr fontId="19" type="noConversion"/>
  </si>
  <si>
    <t>加</t>
    <phoneticPr fontId="19" type="noConversion"/>
  </si>
  <si>
    <t>生鮮豬肉</t>
    <phoneticPr fontId="19" type="noConversion"/>
  </si>
  <si>
    <t>新鮮竹筍</t>
    <phoneticPr fontId="19" type="noConversion"/>
  </si>
  <si>
    <t>紅蘿蔔</t>
    <phoneticPr fontId="19" type="noConversion"/>
  </si>
  <si>
    <t>醃</t>
    <phoneticPr fontId="19" type="noConversion"/>
  </si>
  <si>
    <t>生鮮雞肉</t>
    <phoneticPr fontId="19" type="noConversion"/>
  </si>
  <si>
    <t>海芽</t>
    <phoneticPr fontId="19" type="noConversion"/>
  </si>
  <si>
    <t>薑絲</t>
    <phoneticPr fontId="19" type="noConversion"/>
  </si>
  <si>
    <t>洋蔥</t>
    <phoneticPr fontId="19" type="noConversion"/>
  </si>
  <si>
    <t>麥片</t>
    <phoneticPr fontId="19" type="noConversion"/>
  </si>
  <si>
    <t>杏鮑菇</t>
    <phoneticPr fontId="19" type="noConversion"/>
  </si>
  <si>
    <t>手工肉羹</t>
    <phoneticPr fontId="19" type="noConversion"/>
  </si>
  <si>
    <t>鮮菇</t>
    <phoneticPr fontId="19" type="noConversion"/>
  </si>
  <si>
    <t>白蘿蔔</t>
    <phoneticPr fontId="19" type="noConversion"/>
  </si>
  <si>
    <t>豆腐丁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</si>
  <si>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</si>
  <si>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</si>
  <si>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</si>
  <si>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花椰菜</t>
    <phoneticPr fontId="19" type="noConversion"/>
  </si>
  <si>
    <t>蔬菜</t>
    <phoneticPr fontId="19" type="noConversion"/>
  </si>
  <si>
    <t>川燙</t>
    <phoneticPr fontId="19" type="noConversion"/>
  </si>
  <si>
    <t>味噌</t>
    <phoneticPr fontId="19" type="noConversion"/>
  </si>
  <si>
    <t>豆芽菜</t>
    <phoneticPr fontId="19" type="noConversion"/>
  </si>
  <si>
    <t>高麗菜</t>
    <phoneticPr fontId="19" type="noConversion"/>
  </si>
  <si>
    <t>紫菜</t>
    <phoneticPr fontId="19" type="noConversion"/>
  </si>
  <si>
    <t>生鮮豬肉</t>
    <phoneticPr fontId="19" type="noConversion"/>
  </si>
  <si>
    <t>通心麵</t>
    <phoneticPr fontId="19" type="noConversion"/>
  </si>
  <si>
    <t>炸</t>
    <phoneticPr fontId="19" type="noConversion"/>
  </si>
  <si>
    <t>水餃</t>
    <phoneticPr fontId="19" type="noConversion"/>
  </si>
  <si>
    <t>金針菇</t>
    <phoneticPr fontId="19" type="noConversion"/>
  </si>
  <si>
    <t>煮</t>
    <phoneticPr fontId="19" type="noConversion"/>
  </si>
  <si>
    <t>生鮮雞肉</t>
    <phoneticPr fontId="19" type="noConversion"/>
  </si>
  <si>
    <t>川燙</t>
    <phoneticPr fontId="19" type="noConversion"/>
  </si>
  <si>
    <t>蔬菜</t>
    <phoneticPr fontId="19" type="noConversion"/>
  </si>
  <si>
    <t>海芽</t>
    <phoneticPr fontId="19" type="noConversion"/>
  </si>
  <si>
    <t>鐵板通心麵</t>
    <phoneticPr fontId="19" type="noConversion"/>
  </si>
  <si>
    <t>淺色蔬菜</t>
    <phoneticPr fontId="19" type="noConversion"/>
  </si>
  <si>
    <t>翡翠湯</t>
    <phoneticPr fontId="19" type="noConversion"/>
  </si>
  <si>
    <t>3月4日(一)</t>
    <phoneticPr fontId="19" type="noConversion"/>
  </si>
  <si>
    <t>3月5日(二)</t>
    <phoneticPr fontId="19" type="noConversion"/>
  </si>
  <si>
    <t>3月6日(三)</t>
    <phoneticPr fontId="19" type="noConversion"/>
  </si>
  <si>
    <t>3月7日(四)</t>
    <phoneticPr fontId="19" type="noConversion"/>
  </si>
  <si>
    <t>3月8日(五)</t>
    <phoneticPr fontId="19" type="noConversion"/>
  </si>
  <si>
    <t>榨菜肉絲湯(醃)</t>
    <phoneticPr fontId="19" type="noConversion"/>
  </si>
  <si>
    <t>關東煮湯(豆)</t>
    <phoneticPr fontId="19" type="noConversion"/>
  </si>
  <si>
    <t>3月11日(一)</t>
    <phoneticPr fontId="19" type="noConversion"/>
  </si>
  <si>
    <t>3月12日(二)</t>
    <phoneticPr fontId="19" type="noConversion"/>
  </si>
  <si>
    <t>3月13日(三)</t>
    <phoneticPr fontId="19" type="noConversion"/>
  </si>
  <si>
    <t>3月14日(四)</t>
    <phoneticPr fontId="19" type="noConversion"/>
  </si>
  <si>
    <t>3月15日(五)</t>
    <phoneticPr fontId="19" type="noConversion"/>
  </si>
  <si>
    <t>3月18日(一)</t>
    <phoneticPr fontId="19" type="noConversion"/>
  </si>
  <si>
    <t>3月19日(二)</t>
    <phoneticPr fontId="19" type="noConversion"/>
  </si>
  <si>
    <t>3月20日(三)</t>
    <phoneticPr fontId="19" type="noConversion"/>
  </si>
  <si>
    <t>3月21日(四)</t>
    <phoneticPr fontId="19" type="noConversion"/>
  </si>
  <si>
    <t>3月22日(五)</t>
    <phoneticPr fontId="19" type="noConversion"/>
  </si>
  <si>
    <t>3月25日(一)</t>
    <phoneticPr fontId="19" type="noConversion"/>
  </si>
  <si>
    <t>3月26日(二)</t>
    <phoneticPr fontId="19" type="noConversion"/>
  </si>
  <si>
    <t>3月27日(三)</t>
    <phoneticPr fontId="19" type="noConversion"/>
  </si>
  <si>
    <t>3月28日(四)</t>
    <phoneticPr fontId="19" type="noConversion"/>
  </si>
  <si>
    <t>3月29日(五)</t>
    <phoneticPr fontId="19" type="noConversion"/>
  </si>
  <si>
    <t>梅干扣肉(醃)</t>
    <phoneticPr fontId="19" type="noConversion"/>
  </si>
  <si>
    <t>香嫩雞腿排</t>
    <phoneticPr fontId="19" type="noConversion"/>
  </si>
  <si>
    <t>蔬菜蛋花湯</t>
    <phoneticPr fontId="19" type="noConversion"/>
  </si>
  <si>
    <t>白醬馬鈴薯</t>
    <phoneticPr fontId="19" type="noConversion"/>
  </si>
  <si>
    <t>虱目魚排(炸)(海)</t>
    <phoneticPr fontId="19" type="noConversion"/>
  </si>
  <si>
    <t>南洋咖哩洋芋</t>
    <phoneticPr fontId="19" type="noConversion"/>
  </si>
  <si>
    <t>湖南豆腐(豆)</t>
    <phoneticPr fontId="19" type="noConversion"/>
  </si>
  <si>
    <t>蟹絲花椰菜</t>
    <phoneticPr fontId="19" type="noConversion"/>
  </si>
  <si>
    <t>深色蔬菜</t>
    <phoneticPr fontId="19" type="noConversion"/>
  </si>
  <si>
    <t>淺色蔬菜</t>
    <phoneticPr fontId="19" type="noConversion"/>
  </si>
  <si>
    <t>薑片燒雞</t>
    <phoneticPr fontId="19" type="noConversion"/>
  </si>
  <si>
    <t>黑胡椒毛豆莢</t>
    <phoneticPr fontId="19" type="noConversion"/>
  </si>
  <si>
    <t>味噌豆腐湯(豆)</t>
    <phoneticPr fontId="19" type="noConversion"/>
  </si>
  <si>
    <t>金茸三絲湯</t>
    <phoneticPr fontId="19" type="noConversion"/>
  </si>
  <si>
    <t>茶壺湯</t>
    <phoneticPr fontId="19" type="noConversion"/>
  </si>
  <si>
    <t>溫州大雲吞(加)</t>
    <phoneticPr fontId="19" type="noConversion"/>
  </si>
  <si>
    <t>榨菜肉絲湯(醃)</t>
    <phoneticPr fontId="19" type="noConversion"/>
  </si>
  <si>
    <t>醬汁肉片</t>
    <phoneticPr fontId="19" type="noConversion"/>
  </si>
  <si>
    <t>蕃茄蘿宋湯</t>
    <phoneticPr fontId="19" type="noConversion"/>
  </si>
  <si>
    <t>無骨雞排(炸)</t>
    <phoneticPr fontId="19" type="noConversion"/>
  </si>
  <si>
    <t>柴香豆腐湯(豆)</t>
    <phoneticPr fontId="19" type="noConversion"/>
  </si>
  <si>
    <t>味噌海芽湯</t>
    <phoneticPr fontId="19" type="noConversion"/>
  </si>
  <si>
    <t>鮮蔬湯</t>
    <phoneticPr fontId="19" type="noConversion"/>
  </si>
  <si>
    <t>菇菇湯</t>
    <phoneticPr fontId="19" type="noConversion"/>
  </si>
  <si>
    <t>紫菜蛋花湯</t>
    <phoneticPr fontId="19" type="noConversion"/>
  </si>
  <si>
    <t>開陽高麗菜</t>
    <phoneticPr fontId="19" type="noConversion"/>
  </si>
  <si>
    <t>生鮮雞肉</t>
    <phoneticPr fontId="19" type="noConversion"/>
  </si>
  <si>
    <t>高麗菜</t>
    <phoneticPr fontId="19" type="noConversion"/>
  </si>
  <si>
    <t>玉米粒</t>
    <phoneticPr fontId="19" type="noConversion"/>
  </si>
  <si>
    <t>青豆仁</t>
    <phoneticPr fontId="19" type="noConversion"/>
  </si>
  <si>
    <t>紅蘿蔔</t>
    <phoneticPr fontId="19" type="noConversion"/>
  </si>
  <si>
    <t>梅乾</t>
    <phoneticPr fontId="19" type="noConversion"/>
  </si>
  <si>
    <t>醃</t>
    <phoneticPr fontId="19" type="noConversion"/>
  </si>
  <si>
    <t>加</t>
    <phoneticPr fontId="19" type="noConversion"/>
  </si>
  <si>
    <t>雞蛋</t>
    <phoneticPr fontId="19" type="noConversion"/>
  </si>
  <si>
    <t>紅蘿蔔</t>
    <phoneticPr fontId="19" type="noConversion"/>
  </si>
  <si>
    <t>木耳</t>
    <phoneticPr fontId="19" type="noConversion"/>
  </si>
  <si>
    <t>青豆仁</t>
    <phoneticPr fontId="19" type="noConversion"/>
  </si>
  <si>
    <t>紅蘿蔔</t>
    <phoneticPr fontId="19" type="noConversion"/>
  </si>
  <si>
    <t>玉米粒</t>
    <phoneticPr fontId="19" type="noConversion"/>
  </si>
  <si>
    <t>豆</t>
    <phoneticPr fontId="19" type="noConversion"/>
  </si>
  <si>
    <t>海</t>
    <phoneticPr fontId="19" type="noConversion"/>
  </si>
  <si>
    <t>珍菇竹筍湯</t>
    <phoneticPr fontId="19" type="noConversion"/>
  </si>
  <si>
    <t>生鮮虱目魚肉</t>
    <phoneticPr fontId="19" type="noConversion"/>
  </si>
  <si>
    <t>生鮮豬肉</t>
    <phoneticPr fontId="19" type="noConversion"/>
  </si>
  <si>
    <t>雞蛋</t>
    <phoneticPr fontId="19" type="noConversion"/>
  </si>
  <si>
    <t>洋蔥</t>
    <phoneticPr fontId="19" type="noConversion"/>
  </si>
  <si>
    <t>大白菜</t>
    <phoneticPr fontId="19" type="noConversion"/>
  </si>
  <si>
    <t>咖哩粉</t>
    <phoneticPr fontId="19" type="noConversion"/>
  </si>
  <si>
    <t>燒賣</t>
    <phoneticPr fontId="19" type="noConversion"/>
  </si>
  <si>
    <t>蟹絲</t>
    <phoneticPr fontId="19" type="noConversion"/>
  </si>
  <si>
    <t>日式味噌湯</t>
    <phoneticPr fontId="19" type="noConversion"/>
  </si>
  <si>
    <t>海芽</t>
    <phoneticPr fontId="19" type="noConversion"/>
  </si>
  <si>
    <t>薑</t>
    <phoneticPr fontId="19" type="noConversion"/>
  </si>
  <si>
    <t>玉米塊</t>
    <phoneticPr fontId="19" type="noConversion"/>
  </si>
  <si>
    <t>金針菇</t>
    <phoneticPr fontId="19" type="noConversion"/>
  </si>
  <si>
    <t>美白菇</t>
    <phoneticPr fontId="19" type="noConversion"/>
  </si>
  <si>
    <t>紅蘿蔔</t>
    <phoneticPr fontId="19" type="noConversion"/>
  </si>
  <si>
    <t>生鮮魚肉</t>
    <phoneticPr fontId="19" type="noConversion"/>
  </si>
  <si>
    <t>生鮮雞肉</t>
    <phoneticPr fontId="19" type="noConversion"/>
  </si>
  <si>
    <t>高麗菜</t>
    <phoneticPr fontId="19" type="noConversion"/>
  </si>
  <si>
    <t>毛豆莢</t>
    <phoneticPr fontId="19" type="noConversion"/>
  </si>
  <si>
    <t>黑胡椒</t>
    <phoneticPr fontId="19" type="noConversion"/>
  </si>
  <si>
    <t>少許</t>
    <phoneticPr fontId="19" type="noConversion"/>
  </si>
  <si>
    <t>味噌</t>
    <phoneticPr fontId="19" type="noConversion"/>
  </si>
  <si>
    <t>豆芽菜</t>
    <phoneticPr fontId="19" type="noConversion"/>
  </si>
  <si>
    <t>生鮮雞肉</t>
    <phoneticPr fontId="19" type="noConversion"/>
  </si>
  <si>
    <t>蝦米</t>
    <phoneticPr fontId="19" type="noConversion"/>
  </si>
  <si>
    <t>柴魚片</t>
    <phoneticPr fontId="19" type="noConversion"/>
  </si>
  <si>
    <t>生鮮雞肉</t>
    <phoneticPr fontId="19" type="noConversion"/>
  </si>
  <si>
    <t>芋頭</t>
    <phoneticPr fontId="19" type="noConversion"/>
  </si>
  <si>
    <t>大雲吞</t>
    <phoneticPr fontId="19" type="noConversion"/>
  </si>
  <si>
    <t>蕃茄</t>
    <phoneticPr fontId="19" type="noConversion"/>
  </si>
  <si>
    <t>洋芋</t>
    <phoneticPr fontId="19" type="noConversion"/>
  </si>
  <si>
    <t>生鮮翅小腿</t>
    <phoneticPr fontId="19" type="noConversion"/>
  </si>
  <si>
    <t>涼拌小菜(豆)</t>
    <phoneticPr fontId="19" type="noConversion"/>
  </si>
  <si>
    <t>古都肉燥(醃)</t>
    <phoneticPr fontId="19" type="noConversion"/>
  </si>
  <si>
    <t>豆輪肉丁(豆)</t>
    <phoneticPr fontId="19" type="noConversion"/>
  </si>
  <si>
    <t>香香柳葉魚(海)(炸)</t>
    <phoneticPr fontId="19" type="noConversion"/>
  </si>
  <si>
    <t>黑胡椒肉絲</t>
    <phoneticPr fontId="19" type="noConversion"/>
  </si>
  <si>
    <t>碎瓜</t>
    <phoneticPr fontId="19" type="noConversion"/>
  </si>
  <si>
    <t>豆</t>
    <phoneticPr fontId="19" type="noConversion"/>
  </si>
  <si>
    <t>烤</t>
    <phoneticPr fontId="19" type="noConversion"/>
  </si>
  <si>
    <t>鳳梨</t>
    <phoneticPr fontId="19" type="noConversion"/>
  </si>
  <si>
    <t>生鮮柳葉魚</t>
    <phoneticPr fontId="19" type="noConversion"/>
  </si>
  <si>
    <t>海</t>
    <phoneticPr fontId="19" type="noConversion"/>
  </si>
  <si>
    <t>豆腐</t>
    <phoneticPr fontId="19" type="noConversion"/>
  </si>
  <si>
    <t>年糕</t>
    <phoneticPr fontId="19" type="noConversion"/>
  </si>
  <si>
    <t>蕃茄蛋豆腐(豆)</t>
    <phoneticPr fontId="19" type="noConversion"/>
  </si>
  <si>
    <t>蕃茄</t>
    <phoneticPr fontId="19" type="noConversion"/>
  </si>
  <si>
    <t>雞蛋</t>
    <phoneticPr fontId="19" type="noConversion"/>
  </si>
  <si>
    <t>豆腐</t>
    <phoneticPr fontId="19" type="noConversion"/>
  </si>
  <si>
    <t>豆</t>
    <phoneticPr fontId="19" type="noConversion"/>
  </si>
  <si>
    <t>北平烤鴨米血(冷)</t>
    <phoneticPr fontId="19" type="noConversion"/>
  </si>
  <si>
    <t>海帶絲</t>
    <phoneticPr fontId="19" type="noConversion"/>
  </si>
  <si>
    <t>豆芽菜</t>
    <phoneticPr fontId="19" type="noConversion"/>
  </si>
  <si>
    <t>生鮮鴨肉</t>
    <phoneticPr fontId="19" type="noConversion"/>
  </si>
  <si>
    <t>冷</t>
    <phoneticPr fontId="19" type="noConversion"/>
  </si>
  <si>
    <t>米血</t>
    <phoneticPr fontId="19" type="noConversion"/>
  </si>
  <si>
    <t>高麗菜</t>
    <phoneticPr fontId="19" type="noConversion"/>
  </si>
  <si>
    <t>金針菇</t>
    <phoneticPr fontId="19" type="noConversion"/>
  </si>
  <si>
    <t>日式大阪燒(海)</t>
    <phoneticPr fontId="19" type="noConversion"/>
  </si>
  <si>
    <t>柴魚片</t>
    <phoneticPr fontId="19" type="noConversion"/>
  </si>
  <si>
    <t>海</t>
    <phoneticPr fontId="19" type="noConversion"/>
  </si>
  <si>
    <t>烤</t>
    <phoneticPr fontId="19" type="noConversion"/>
  </si>
  <si>
    <t>高麗菜</t>
    <phoneticPr fontId="19" type="noConversion"/>
  </si>
  <si>
    <t>美白菇</t>
    <phoneticPr fontId="19" type="noConversion"/>
  </si>
  <si>
    <t>紅蘿蔔</t>
    <phoneticPr fontId="19" type="noConversion"/>
  </si>
  <si>
    <t>豆輪</t>
    <phoneticPr fontId="19" type="noConversion"/>
  </si>
  <si>
    <t>日式雞排</t>
    <phoneticPr fontId="19" type="noConversion"/>
  </si>
  <si>
    <t>玉米蛋花湯</t>
    <phoneticPr fontId="19" type="noConversion"/>
  </si>
  <si>
    <t>玉米粒</t>
    <phoneticPr fontId="19" type="noConversion"/>
  </si>
  <si>
    <t>青豆仁</t>
    <phoneticPr fontId="19" type="noConversion"/>
  </si>
  <si>
    <t>翡翠(海菜)</t>
    <phoneticPr fontId="19" type="noConversion"/>
  </si>
  <si>
    <t>蒜泥白肉</t>
    <phoneticPr fontId="19" type="noConversion"/>
  </si>
  <si>
    <t>雙拼鹽酥雞(炸)</t>
    <phoneticPr fontId="19" type="noConversion"/>
  </si>
  <si>
    <t>湯包(冷)+燒賣(加)</t>
    <phoneticPr fontId="19" type="noConversion"/>
  </si>
  <si>
    <t>滷味拼盤(豆)</t>
    <phoneticPr fontId="19" type="noConversion"/>
  </si>
  <si>
    <t>鮮肉蒸餃(冷)</t>
    <phoneticPr fontId="19" type="noConversion"/>
  </si>
  <si>
    <t>白醬洋芋鮮蔬</t>
    <phoneticPr fontId="19" type="noConversion"/>
  </si>
  <si>
    <t>醬汁嫩豆腐(豆)</t>
    <phoneticPr fontId="19" type="noConversion"/>
  </si>
  <si>
    <t>鹿港赤肉羹(加)</t>
    <phoneticPr fontId="19" type="noConversion"/>
  </si>
  <si>
    <t>白菜蒸肉丸子</t>
    <phoneticPr fontId="19" type="noConversion"/>
  </si>
  <si>
    <t>五香茶葉蛋</t>
    <phoneticPr fontId="19" type="noConversion"/>
  </si>
  <si>
    <t>煮</t>
    <phoneticPr fontId="19" type="noConversion"/>
  </si>
  <si>
    <t>蒸</t>
    <phoneticPr fontId="19" type="noConversion"/>
  </si>
  <si>
    <t>煮</t>
    <phoneticPr fontId="19" type="noConversion"/>
  </si>
  <si>
    <t>蒜</t>
    <phoneticPr fontId="19" type="noConversion"/>
  </si>
  <si>
    <t>杏鮑菇</t>
    <phoneticPr fontId="19" type="noConversion"/>
  </si>
  <si>
    <t>生鮮雞肉</t>
    <phoneticPr fontId="19" type="noConversion"/>
  </si>
  <si>
    <t>生鮮豬肉</t>
    <phoneticPr fontId="19" type="noConversion"/>
  </si>
  <si>
    <t>炸</t>
    <phoneticPr fontId="19" type="noConversion"/>
  </si>
  <si>
    <t>鮮蝦卷</t>
    <phoneticPr fontId="19" type="noConversion"/>
  </si>
  <si>
    <t>加</t>
    <phoneticPr fontId="19" type="noConversion"/>
  </si>
  <si>
    <t>蔬菜</t>
    <phoneticPr fontId="19" type="noConversion"/>
  </si>
  <si>
    <t>粉絲</t>
    <phoneticPr fontId="19" type="noConversion"/>
  </si>
  <si>
    <t>生鮮豬肉</t>
    <phoneticPr fontId="19" type="noConversion"/>
  </si>
  <si>
    <t>香雞排(炸)</t>
    <phoneticPr fontId="19" type="noConversion"/>
  </si>
  <si>
    <t>蔬菜小火鍋</t>
    <phoneticPr fontId="19" type="noConversion"/>
  </si>
  <si>
    <t>白米</t>
    <phoneticPr fontId="19" type="noConversion"/>
  </si>
  <si>
    <t>白米</t>
    <phoneticPr fontId="19" type="noConversion"/>
  </si>
  <si>
    <t>五穀米</t>
    <phoneticPr fontId="19" type="noConversion"/>
  </si>
  <si>
    <t>三色豆</t>
    <phoneticPr fontId="19" type="noConversion"/>
  </si>
  <si>
    <t>豆</t>
    <phoneticPr fontId="19" type="noConversion"/>
  </si>
  <si>
    <t>豆腐</t>
    <phoneticPr fontId="19" type="noConversion"/>
  </si>
  <si>
    <t>鳳梨</t>
    <phoneticPr fontId="19" type="noConversion"/>
  </si>
  <si>
    <t>生鮮豬絞肉</t>
    <phoneticPr fontId="19" type="noConversion"/>
  </si>
  <si>
    <t>檸檬雞翅</t>
    <phoneticPr fontId="19" type="noConversion"/>
  </si>
  <si>
    <t>燒烤雞腿</t>
    <phoneticPr fontId="19" type="noConversion"/>
  </si>
  <si>
    <t>生鮮雞肉</t>
    <phoneticPr fontId="19" type="noConversion"/>
  </si>
  <si>
    <t>生鮮雞肉</t>
    <phoneticPr fontId="19" type="noConversion"/>
  </si>
  <si>
    <t>108年3月25日-3月29日第四週菜單明細(永靖國小--承富)</t>
    <phoneticPr fontId="19" type="noConversion"/>
  </si>
  <si>
    <t>108年3月18日-3月22日第三週菜單明細(永靖國小--承富)</t>
    <phoneticPr fontId="19" type="noConversion"/>
  </si>
  <si>
    <t>108年3月11日-3月15日第二週菜單明細(永靖國小--承富)</t>
    <phoneticPr fontId="19" type="noConversion"/>
  </si>
  <si>
    <t>108年3月4日-3月8日第一週菜單明細(永靖國小--承富)</t>
    <phoneticPr fontId="19" type="noConversion"/>
  </si>
  <si>
    <t>小肉包</t>
    <phoneticPr fontId="19" type="noConversion"/>
  </si>
  <si>
    <t>雞堡肉(加)</t>
    <phoneticPr fontId="19" type="noConversion"/>
  </si>
  <si>
    <t>雞堡肉</t>
    <phoneticPr fontId="19" type="noConversion"/>
  </si>
  <si>
    <t>鴿蛋</t>
    <phoneticPr fontId="19" type="noConversion"/>
  </si>
  <si>
    <t>起司</t>
    <phoneticPr fontId="19" type="noConversion"/>
  </si>
  <si>
    <t>泰式雞丁</t>
    <phoneticPr fontId="19" type="noConversion"/>
  </si>
  <si>
    <t>小肉包(冷)+鮮蝦卷(加)</t>
    <phoneticPr fontId="19" type="noConversion"/>
  </si>
  <si>
    <t>花椰菜</t>
    <phoneticPr fontId="19" type="noConversion"/>
  </si>
  <si>
    <t>吻仔魚</t>
    <phoneticPr fontId="19" type="noConversion"/>
  </si>
  <si>
    <t>海</t>
    <phoneticPr fontId="19" type="noConversion"/>
  </si>
  <si>
    <t>蒸/煮</t>
    <phoneticPr fontId="19" type="noConversion"/>
  </si>
  <si>
    <t>魷魚燴鮮菇(海)</t>
    <phoneticPr fontId="19" type="noConversion"/>
  </si>
  <si>
    <t>生鮮魷魚</t>
    <phoneticPr fontId="19" type="noConversion"/>
  </si>
  <si>
    <t>海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</si>
  <si>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</si>
  <si>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</si>
  <si>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</si>
  <si>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咖哩豬肉</t>
    <phoneticPr fontId="19" type="noConversion"/>
  </si>
  <si>
    <t>鴿蛋佛跳牆</t>
    <phoneticPr fontId="19" type="noConversion"/>
  </si>
  <si>
    <t>紅蘿蔔</t>
    <phoneticPr fontId="19" type="noConversion"/>
  </si>
  <si>
    <t>咖哩粉</t>
    <phoneticPr fontId="19" type="noConversion"/>
  </si>
  <si>
    <t>豆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</si>
  <si>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</si>
  <si>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</si>
  <si>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</si>
  <si>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糖醋咕咾肉</t>
    <phoneticPr fontId="19" type="noConversion"/>
  </si>
  <si>
    <t>夏威夷鳳梨炒飯</t>
    <phoneticPr fontId="19" type="noConversion"/>
  </si>
  <si>
    <t>炸大骨腿(炸)</t>
    <phoneticPr fontId="19" type="noConversion"/>
  </si>
  <si>
    <t>香烤雞翅</t>
    <phoneticPr fontId="19" type="noConversion"/>
  </si>
  <si>
    <t>特豪大雞排(炸)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</si>
  <si>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</si>
  <si>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</si>
  <si>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</si>
  <si>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里肌肉排</t>
    <phoneticPr fontId="19" type="noConversion"/>
  </si>
  <si>
    <t>鐵路大排</t>
    <phoneticPr fontId="19" type="noConversion"/>
  </si>
  <si>
    <t>醬燒豆腐魚片(海)(豆)</t>
    <phoneticPr fontId="19" type="noConversion"/>
  </si>
  <si>
    <t>富貴明蝦</t>
    <phoneticPr fontId="19" type="noConversion"/>
  </si>
  <si>
    <t>AB富貴明蝦(海加)(炸)</t>
    <phoneticPr fontId="19" type="noConversion"/>
  </si>
  <si>
    <t>海加</t>
    <phoneticPr fontId="19" type="noConversion"/>
  </si>
  <si>
    <t>小魚拌青花(海)</t>
    <phoneticPr fontId="19" type="noConversion"/>
  </si>
  <si>
    <t>沙茶麵疙瘩</t>
    <phoneticPr fontId="19" type="noConversion"/>
  </si>
  <si>
    <t>麵疙瘩</t>
    <phoneticPr fontId="19" type="noConversion"/>
  </si>
  <si>
    <t>紅蘿蔔</t>
    <phoneticPr fontId="19" type="noConversion"/>
  </si>
  <si>
    <t>玉米雞茸</t>
    <phoneticPr fontId="19" type="noConversion"/>
  </si>
  <si>
    <t>起司韓式年糕</t>
    <phoneticPr fontId="19" type="noConversion"/>
  </si>
  <si>
    <t>砂鍋粉絲煲</t>
    <phoneticPr fontId="19" type="noConversion"/>
  </si>
  <si>
    <t>客家鹹豬肉</t>
    <phoneticPr fontId="19" type="noConversion"/>
  </si>
  <si>
    <t>日式親子丼飯</t>
    <phoneticPr fontId="19" type="noConversion"/>
  </si>
  <si>
    <t>香炒王子麵</t>
    <phoneticPr fontId="19" type="noConversion"/>
  </si>
  <si>
    <t>王子麵</t>
    <phoneticPr fontId="19" type="noConversion"/>
  </si>
  <si>
    <t>海苔</t>
    <phoneticPr fontId="19" type="noConversion"/>
  </si>
  <si>
    <t>炸醬麵</t>
    <phoneticPr fontId="19" type="noConversion"/>
  </si>
  <si>
    <t>炸醬肉燥(豆)+貢丸(加)</t>
    <phoneticPr fontId="19" type="noConversion"/>
  </si>
  <si>
    <t>貢丸片</t>
    <phoneticPr fontId="19" type="noConversion"/>
  </si>
  <si>
    <t>加</t>
    <phoneticPr fontId="19" type="noConversion"/>
  </si>
  <si>
    <t>翅小腿</t>
    <phoneticPr fontId="19" type="noConversion"/>
  </si>
  <si>
    <t>烤</t>
    <phoneticPr fontId="19" type="noConversion"/>
  </si>
  <si>
    <t>彩繪什錦菇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</si>
</sst>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67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20"/>
      <color indexed="8"/>
      <name val="新細明體"/>
      <family val="1"/>
      <charset val="136"/>
    </font>
    <font>
      <sz val="22"/>
      <name val="標楷體"/>
      <family val="4"/>
      <charset val="136"/>
    </font>
    <font>
      <sz val="18"/>
      <name val="新細明體"/>
      <family val="1"/>
      <charset val="136"/>
    </font>
    <font>
      <sz val="22"/>
      <color rgb="FFFF0000"/>
      <name val="標楷體"/>
      <family val="4"/>
      <charset val="136"/>
    </font>
    <font>
      <b/>
      <sz val="22"/>
      <color rgb="FF009999"/>
      <name val="標楷體"/>
      <family val="4"/>
      <charset val="136"/>
    </font>
    <font>
      <sz val="22"/>
      <color rgb="FF7030A0"/>
      <name val="標楷體"/>
      <family val="4"/>
      <charset val="136"/>
    </font>
    <font>
      <b/>
      <sz val="22"/>
      <color theme="5" tint="-0.499984740745262"/>
      <name val="標楷體"/>
      <family val="4"/>
      <charset val="136"/>
    </font>
    <font>
      <b/>
      <sz val="22"/>
      <color theme="5" tint="-0.249977111117893"/>
      <name val="標楷體"/>
      <family val="4"/>
      <charset val="136"/>
    </font>
    <font>
      <sz val="22"/>
      <color rgb="FFFF3399"/>
      <name val="標楷體"/>
      <family val="4"/>
      <charset val="136"/>
    </font>
    <font>
      <b/>
      <sz val="22"/>
      <color rgb="FF0070C0"/>
      <name val="標楷體"/>
      <family val="4"/>
      <charset val="136"/>
    </font>
    <font>
      <sz val="22"/>
      <name val="新細明體"/>
      <family val="1"/>
      <charset val="136"/>
    </font>
    <font>
      <b/>
      <sz val="22"/>
      <color rgb="FF00B050"/>
      <name val="標楷體"/>
      <family val="4"/>
      <charset val="136"/>
    </font>
    <font>
      <b/>
      <sz val="22"/>
      <color rgb="FF6600FF"/>
      <name val="標楷體"/>
      <family val="4"/>
      <charset val="136"/>
    </font>
    <font>
      <b/>
      <sz val="22"/>
      <color rgb="FF002060"/>
      <name val="標楷體"/>
      <family val="4"/>
      <charset val="136"/>
    </font>
    <font>
      <b/>
      <sz val="22"/>
      <color theme="9" tint="-0.499984740745262"/>
      <name val="標楷體"/>
      <family val="4"/>
      <charset val="136"/>
    </font>
    <font>
      <b/>
      <sz val="22"/>
      <color rgb="FFFF3399"/>
      <name val="標楷體"/>
      <family val="4"/>
      <charset val="136"/>
    </font>
    <font>
      <b/>
      <sz val="22"/>
      <color theme="2" tint="-0.499984740745262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b/>
      <sz val="22"/>
      <color rgb="FF7030A0"/>
      <name val="標楷體"/>
      <family val="4"/>
      <charset val="136"/>
    </font>
    <font>
      <b/>
      <sz val="22"/>
      <color rgb="FF008000"/>
      <name val="標楷體"/>
      <family val="4"/>
      <charset val="136"/>
    </font>
    <font>
      <b/>
      <sz val="22"/>
      <color rgb="FFC00000"/>
      <name val="標楷體"/>
      <family val="4"/>
      <charset val="136"/>
    </font>
    <font>
      <sz val="22"/>
      <color rgb="FF008000"/>
      <name val="標楷體"/>
      <family val="4"/>
      <charset val="136"/>
    </font>
    <font>
      <b/>
      <sz val="22"/>
      <name val="標楷體"/>
      <family val="4"/>
      <charset val="136"/>
    </font>
    <font>
      <sz val="22"/>
      <color rgb="FF0070C0"/>
      <name val="標楷體"/>
      <family val="4"/>
      <charset val="136"/>
    </font>
    <font>
      <sz val="22"/>
      <color theme="9" tint="-0.499984740745262"/>
      <name val="標楷體"/>
      <family val="4"/>
      <charset val="136"/>
    </font>
    <font>
      <b/>
      <sz val="20"/>
      <color theme="5" tint="-0.499984740745262"/>
      <name val="標楷體"/>
      <family val="4"/>
      <charset val="136"/>
    </font>
    <font>
      <sz val="22"/>
      <color rgb="FFCC66FF"/>
      <name val="標楷體"/>
      <family val="4"/>
      <charset val="136"/>
    </font>
    <font>
      <sz val="20"/>
      <color rgb="FFFF3399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7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0" fontId="25" fillId="0" borderId="0" xfId="0" applyFont="1" applyBorder="1" applyAlignment="1">
      <alignment horizontal="center" shrinkToFit="1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5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Border="1" applyAlignment="1">
      <alignment horizontal="left" shrinkToFi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 shrinkToFit="1"/>
    </xf>
    <xf numFmtId="0" fontId="26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76" fontId="28" fillId="0" borderId="0" xfId="0" applyNumberFormat="1" applyFont="1" applyBorder="1" applyAlignment="1">
      <alignment horizontal="center" vertical="center"/>
    </xf>
    <xf numFmtId="177" fontId="28" fillId="0" borderId="0" xfId="0" applyNumberFormat="1" applyFont="1" applyBorder="1" applyAlignment="1">
      <alignment horizontal="center" vertical="center"/>
    </xf>
    <xf numFmtId="0" fontId="22" fillId="0" borderId="20" xfId="0" applyFont="1" applyFill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Fill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 applyBorder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Fill="1" applyBorder="1" applyAlignment="1">
      <alignment horizontal="left" vertical="center" wrapText="1"/>
    </xf>
    <xf numFmtId="176" fontId="23" fillId="0" borderId="0" xfId="0" applyNumberFormat="1" applyFont="1" applyBorder="1" applyAlignment="1">
      <alignment horizontal="center" vertical="center"/>
    </xf>
    <xf numFmtId="177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Fill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9" fontId="23" fillId="0" borderId="0" xfId="0" applyNumberFormat="1" applyFont="1" applyBorder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3" fillId="0" borderId="0" xfId="0" applyFont="1" applyBorder="1" applyAlignment="1">
      <alignment horizontal="right" vertical="top"/>
    </xf>
    <xf numFmtId="0" fontId="23" fillId="0" borderId="0" xfId="0" applyFont="1">
      <alignment vertical="center"/>
    </xf>
    <xf numFmtId="0" fontId="28" fillId="0" borderId="0" xfId="0" applyFont="1" applyBorder="1" applyAlignment="1">
      <alignment horizontal="left" vertical="center" shrinkToFit="1"/>
    </xf>
    <xf numFmtId="0" fontId="28" fillId="0" borderId="0" xfId="0" applyFont="1" applyFill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Fill="1">
      <alignment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" fillId="0" borderId="0" xfId="19"/>
    <xf numFmtId="0" fontId="32" fillId="0" borderId="11" xfId="0" applyFont="1" applyFill="1" applyBorder="1" applyAlignment="1">
      <alignment horizontal="center" vertical="center" textRotation="255"/>
    </xf>
    <xf numFmtId="0" fontId="33" fillId="0" borderId="0" xfId="19" applyFont="1"/>
    <xf numFmtId="0" fontId="22" fillId="0" borderId="20" xfId="0" applyFont="1" applyFill="1" applyBorder="1" applyAlignment="1">
      <alignment vertical="center" textRotation="255" shrinkToFit="1"/>
    </xf>
    <xf numFmtId="0" fontId="0" fillId="0" borderId="0" xfId="19" applyFont="1"/>
    <xf numFmtId="0" fontId="22" fillId="0" borderId="20" xfId="0" applyFont="1" applyFill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0" fontId="21" fillId="0" borderId="0" xfId="0" applyFont="1" applyBorder="1">
      <alignment vertical="center"/>
    </xf>
    <xf numFmtId="0" fontId="27" fillId="0" borderId="0" xfId="0" applyFont="1" applyBorder="1">
      <alignment vertical="center"/>
    </xf>
    <xf numFmtId="179" fontId="27" fillId="0" borderId="0" xfId="0" applyNumberFormat="1" applyFont="1" applyBorder="1" applyAlignment="1">
      <alignment horizontal="right"/>
    </xf>
    <xf numFmtId="180" fontId="27" fillId="0" borderId="0" xfId="0" applyNumberFormat="1" applyFont="1" applyBorder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3" fillId="0" borderId="0" xfId="19" applyFont="1" applyBorder="1" applyAlignment="1"/>
    <xf numFmtId="0" fontId="37" fillId="0" borderId="0" xfId="19" applyFont="1"/>
    <xf numFmtId="0" fontId="36" fillId="0" borderId="33" xfId="19" applyFont="1" applyBorder="1"/>
    <xf numFmtId="180" fontId="36" fillId="0" borderId="34" xfId="19" applyNumberFormat="1" applyFont="1" applyBorder="1"/>
    <xf numFmtId="0" fontId="36" fillId="0" borderId="34" xfId="19" applyFont="1" applyBorder="1"/>
    <xf numFmtId="179" fontId="36" fillId="0" borderId="34" xfId="19" applyNumberFormat="1" applyFont="1" applyBorder="1"/>
    <xf numFmtId="179" fontId="36" fillId="0" borderId="35" xfId="19" applyNumberFormat="1" applyFont="1" applyBorder="1"/>
    <xf numFmtId="0" fontId="36" fillId="0" borderId="36" xfId="19" applyFont="1" applyBorder="1"/>
    <xf numFmtId="179" fontId="36" fillId="0" borderId="37" xfId="19" applyNumberFormat="1" applyFont="1" applyBorder="1"/>
    <xf numFmtId="0" fontId="36" fillId="0" borderId="37" xfId="19" applyFont="1" applyBorder="1"/>
    <xf numFmtId="179" fontId="36" fillId="0" borderId="38" xfId="19" applyNumberFormat="1" applyFont="1" applyBorder="1"/>
    <xf numFmtId="179" fontId="36" fillId="0" borderId="39" xfId="19" applyNumberFormat="1" applyFont="1" applyBorder="1"/>
    <xf numFmtId="179" fontId="36" fillId="0" borderId="40" xfId="19" applyNumberFormat="1" applyFont="1" applyBorder="1"/>
    <xf numFmtId="180" fontId="36" fillId="0" borderId="51" xfId="19" applyNumberFormat="1" applyFont="1" applyBorder="1"/>
    <xf numFmtId="0" fontId="36" fillId="0" borderId="51" xfId="19" applyFont="1" applyBorder="1"/>
    <xf numFmtId="179" fontId="36" fillId="0" borderId="51" xfId="19" applyNumberFormat="1" applyFont="1" applyBorder="1"/>
    <xf numFmtId="0" fontId="22" fillId="0" borderId="0" xfId="0" applyFont="1" applyBorder="1" applyAlignment="1">
      <alignment horizontal="left" shrinkToFit="1"/>
    </xf>
    <xf numFmtId="0" fontId="39" fillId="0" borderId="20" xfId="0" applyFont="1" applyBorder="1" applyAlignment="1">
      <alignment horizontal="left" vertical="center" shrinkToFit="1"/>
    </xf>
    <xf numFmtId="0" fontId="39" fillId="0" borderId="20" xfId="0" applyFont="1" applyFill="1" applyBorder="1" applyAlignment="1">
      <alignment vertical="center" textRotation="180" shrinkToFit="1"/>
    </xf>
    <xf numFmtId="0" fontId="39" fillId="0" borderId="20" xfId="0" applyFont="1" applyFill="1" applyBorder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2" fillId="0" borderId="68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59" xfId="0" applyFont="1" applyBorder="1" applyAlignment="1">
      <alignment vertical="center" shrinkToFit="1"/>
    </xf>
    <xf numFmtId="0" fontId="22" fillId="0" borderId="5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left" shrinkToFit="1"/>
    </xf>
    <xf numFmtId="0" fontId="34" fillId="0" borderId="0" xfId="19" applyFont="1" applyBorder="1" applyAlignment="1"/>
    <xf numFmtId="0" fontId="36" fillId="0" borderId="69" xfId="19" applyFont="1" applyBorder="1"/>
    <xf numFmtId="179" fontId="36" fillId="0" borderId="52" xfId="19" applyNumberFormat="1" applyFont="1" applyBorder="1"/>
    <xf numFmtId="0" fontId="36" fillId="0" borderId="70" xfId="19" applyFont="1" applyBorder="1"/>
    <xf numFmtId="179" fontId="36" fillId="0" borderId="71" xfId="19" applyNumberFormat="1" applyFont="1" applyBorder="1"/>
    <xf numFmtId="179" fontId="36" fillId="0" borderId="70" xfId="19" applyNumberFormat="1" applyFont="1" applyBorder="1"/>
    <xf numFmtId="0" fontId="36" fillId="0" borderId="66" xfId="19" applyFont="1" applyBorder="1"/>
    <xf numFmtId="0" fontId="36" fillId="0" borderId="52" xfId="19" applyFont="1" applyBorder="1"/>
    <xf numFmtId="0" fontId="36" fillId="0" borderId="39" xfId="19" applyFont="1" applyBorder="1"/>
    <xf numFmtId="0" fontId="0" fillId="0" borderId="0" xfId="0" applyFont="1">
      <alignment vertical="center"/>
    </xf>
    <xf numFmtId="0" fontId="39" fillId="0" borderId="20" xfId="0" applyFont="1" applyFill="1" applyBorder="1" applyAlignment="1">
      <alignment vertical="center" textRotation="255" shrinkToFit="1"/>
    </xf>
    <xf numFmtId="0" fontId="28" fillId="0" borderId="59" xfId="0" applyFont="1" applyBorder="1" applyAlignment="1">
      <alignment vertical="center" shrinkToFit="1"/>
    </xf>
    <xf numFmtId="0" fontId="22" fillId="0" borderId="72" xfId="0" applyFont="1" applyFill="1" applyBorder="1" applyAlignment="1">
      <alignment vertical="center" textRotation="180" shrinkToFit="1"/>
    </xf>
    <xf numFmtId="0" fontId="22" fillId="0" borderId="0" xfId="0" applyFont="1" applyBorder="1" applyAlignment="1">
      <alignment horizontal="left" vertical="center" shrinkToFit="1"/>
    </xf>
    <xf numFmtId="0" fontId="49" fillId="0" borderId="0" xfId="19" applyFont="1"/>
    <xf numFmtId="0" fontId="36" fillId="0" borderId="50" xfId="19" applyFont="1" applyBorder="1"/>
    <xf numFmtId="0" fontId="41" fillId="0" borderId="0" xfId="0" applyFont="1">
      <alignment vertical="center"/>
    </xf>
    <xf numFmtId="0" fontId="0" fillId="0" borderId="68" xfId="0" applyFont="1" applyBorder="1" applyAlignment="1">
      <alignment vertical="center" shrinkToFit="1"/>
    </xf>
    <xf numFmtId="0" fontId="28" fillId="0" borderId="73" xfId="0" applyFont="1" applyFill="1" applyBorder="1" applyAlignment="1">
      <alignment horizontal="center" vertical="center" shrinkToFit="1"/>
    </xf>
    <xf numFmtId="179" fontId="36" fillId="0" borderId="54" xfId="19" applyNumberFormat="1" applyFont="1" applyBorder="1"/>
    <xf numFmtId="0" fontId="22" fillId="0" borderId="68" xfId="0" applyFont="1" applyBorder="1" applyAlignment="1">
      <alignment horizontal="left" vertical="center" shrinkToFit="1"/>
    </xf>
    <xf numFmtId="0" fontId="49" fillId="0" borderId="0" xfId="19" applyFont="1" applyAlignment="1">
      <alignment vertical="center"/>
    </xf>
    <xf numFmtId="0" fontId="28" fillId="0" borderId="0" xfId="0" applyFont="1" applyBorder="1" applyAlignment="1">
      <alignment vertical="center" shrinkToFit="1"/>
    </xf>
    <xf numFmtId="0" fontId="40" fillId="0" borderId="47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56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 wrapText="1"/>
    </xf>
    <xf numFmtId="0" fontId="40" fillId="0" borderId="66" xfId="0" applyFont="1" applyBorder="1" applyAlignment="1">
      <alignment horizontal="center" vertical="center" shrinkToFit="1"/>
    </xf>
    <xf numFmtId="0" fontId="40" fillId="0" borderId="62" xfId="0" applyFont="1" applyBorder="1" applyAlignment="1">
      <alignment horizontal="center" vertical="center" shrinkToFit="1"/>
    </xf>
    <xf numFmtId="0" fontId="40" fillId="0" borderId="52" xfId="0" applyFont="1" applyBorder="1" applyAlignment="1">
      <alignment horizontal="center" vertical="center" shrinkToFit="1"/>
    </xf>
    <xf numFmtId="0" fontId="40" fillId="0" borderId="56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7" fillId="0" borderId="47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61" fillId="0" borderId="56" xfId="0" applyFont="1" applyBorder="1" applyAlignment="1">
      <alignment horizontal="center" vertical="center" shrinkToFit="1"/>
    </xf>
    <xf numFmtId="0" fontId="61" fillId="0" borderId="0" xfId="0" applyFont="1" applyBorder="1" applyAlignment="1">
      <alignment horizontal="center" vertical="center" shrinkToFit="1"/>
    </xf>
    <xf numFmtId="0" fontId="54" fillId="0" borderId="56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8" fillId="0" borderId="56" xfId="0" applyFont="1" applyBorder="1" applyAlignment="1">
      <alignment horizontal="center" vertical="center" shrinkToFit="1"/>
    </xf>
    <xf numFmtId="0" fontId="58" fillId="0" borderId="0" xfId="0" applyFont="1" applyBorder="1" applyAlignment="1">
      <alignment horizontal="center" vertical="center" shrinkToFit="1"/>
    </xf>
    <xf numFmtId="0" fontId="40" fillId="0" borderId="55" xfId="0" applyFont="1" applyBorder="1" applyAlignment="1">
      <alignment horizontal="center" vertical="center" shrinkToFit="1"/>
    </xf>
    <xf numFmtId="0" fontId="48" fillId="0" borderId="56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60" fillId="0" borderId="56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51" fillId="0" borderId="56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47" fillId="0" borderId="56" xfId="0" applyFont="1" applyBorder="1" applyAlignment="1">
      <alignment horizontal="center" vertical="center" shrinkToFit="1"/>
    </xf>
    <xf numFmtId="0" fontId="47" fillId="0" borderId="55" xfId="0" applyFont="1" applyBorder="1" applyAlignment="1">
      <alignment horizontal="center" vertical="center" shrinkToFit="1"/>
    </xf>
    <xf numFmtId="0" fontId="40" fillId="0" borderId="65" xfId="0" applyFont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 shrinkToFit="1"/>
    </xf>
    <xf numFmtId="0" fontId="57" fillId="0" borderId="56" xfId="0" applyFont="1" applyBorder="1" applyAlignment="1">
      <alignment horizontal="center" vertical="center" shrinkToFit="1"/>
    </xf>
    <xf numFmtId="0" fontId="57" fillId="0" borderId="0" xfId="0" applyFont="1" applyBorder="1" applyAlignment="1">
      <alignment horizontal="center" vertical="center" shrinkToFit="1"/>
    </xf>
    <xf numFmtId="0" fontId="40" fillId="0" borderId="44" xfId="0" applyFont="1" applyBorder="1" applyAlignment="1">
      <alignment horizontal="center" vertical="center" shrinkToFit="1"/>
    </xf>
    <xf numFmtId="0" fontId="40" fillId="0" borderId="61" xfId="0" applyFont="1" applyBorder="1" applyAlignment="1">
      <alignment horizontal="center" vertical="center" shrinkToFit="1"/>
    </xf>
    <xf numFmtId="0" fontId="61" fillId="0" borderId="55" xfId="0" applyFont="1" applyBorder="1" applyAlignment="1">
      <alignment horizontal="center" vertical="center" shrinkToFit="1"/>
    </xf>
    <xf numFmtId="0" fontId="57" fillId="0" borderId="47" xfId="0" applyFont="1" applyBorder="1" applyAlignment="1">
      <alignment horizontal="center" vertical="center" shrinkToFit="1"/>
    </xf>
    <xf numFmtId="0" fontId="42" fillId="0" borderId="56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53" fillId="0" borderId="56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64" fillId="0" borderId="56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55" xfId="0" applyFont="1" applyBorder="1" applyAlignment="1">
      <alignment horizontal="center" vertical="center"/>
    </xf>
    <xf numFmtId="0" fontId="40" fillId="0" borderId="60" xfId="0" applyFont="1" applyBorder="1" applyAlignment="1">
      <alignment horizontal="center" vertical="center" shrinkToFit="1"/>
    </xf>
    <xf numFmtId="0" fontId="40" fillId="0" borderId="51" xfId="0" applyFont="1" applyBorder="1" applyAlignment="1">
      <alignment horizontal="center" vertical="center" shrinkToFit="1"/>
    </xf>
    <xf numFmtId="178" fontId="33" fillId="0" borderId="66" xfId="0" applyNumberFormat="1" applyFont="1" applyBorder="1" applyAlignment="1">
      <alignment horizontal="center" vertical="center" wrapText="1"/>
    </xf>
    <xf numFmtId="178" fontId="33" fillId="0" borderId="62" xfId="0" applyNumberFormat="1" applyFont="1" applyBorder="1" applyAlignment="1">
      <alignment horizontal="center" vertical="center" wrapText="1"/>
    </xf>
    <xf numFmtId="178" fontId="33" fillId="0" borderId="51" xfId="0" applyNumberFormat="1" applyFont="1" applyBorder="1" applyAlignment="1">
      <alignment horizontal="center" vertical="center" wrapText="1"/>
    </xf>
    <xf numFmtId="178" fontId="33" fillId="0" borderId="52" xfId="0" applyNumberFormat="1" applyFont="1" applyBorder="1" applyAlignment="1">
      <alignment horizontal="center" vertical="center" wrapText="1"/>
    </xf>
    <xf numFmtId="178" fontId="33" fillId="0" borderId="42" xfId="0" applyNumberFormat="1" applyFont="1" applyBorder="1" applyAlignment="1">
      <alignment horizontal="center" vertical="center" wrapText="1"/>
    </xf>
    <xf numFmtId="178" fontId="33" fillId="0" borderId="45" xfId="0" applyNumberFormat="1" applyFont="1" applyBorder="1" applyAlignment="1">
      <alignment horizontal="center" vertical="center" wrapText="1"/>
    </xf>
    <xf numFmtId="178" fontId="33" fillId="0" borderId="43" xfId="0" applyNumberFormat="1" applyFont="1" applyBorder="1" applyAlignment="1">
      <alignment horizontal="center" vertical="center" wrapText="1"/>
    </xf>
    <xf numFmtId="0" fontId="48" fillId="0" borderId="47" xfId="0" applyFont="1" applyBorder="1" applyAlignment="1">
      <alignment horizontal="center" vertical="center" shrinkToFit="1"/>
    </xf>
    <xf numFmtId="0" fontId="63" fillId="0" borderId="56" xfId="0" applyFont="1" applyBorder="1" applyAlignment="1">
      <alignment horizontal="center" vertical="center" shrinkToFit="1"/>
    </xf>
    <xf numFmtId="0" fontId="63" fillId="0" borderId="0" xfId="0" applyFont="1" applyBorder="1" applyAlignment="1">
      <alignment horizontal="center" vertical="center" shrinkToFit="1"/>
    </xf>
    <xf numFmtId="0" fontId="63" fillId="0" borderId="60" xfId="0" applyFont="1" applyBorder="1" applyAlignment="1">
      <alignment horizontal="center" vertical="center" shrinkToFit="1"/>
    </xf>
    <xf numFmtId="0" fontId="40" fillId="0" borderId="59" xfId="0" applyFont="1" applyBorder="1" applyAlignment="1">
      <alignment horizontal="center" vertical="center" shrinkToFit="1"/>
    </xf>
    <xf numFmtId="0" fontId="40" fillId="0" borderId="56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 shrinkToFit="1"/>
    </xf>
    <xf numFmtId="0" fontId="40" fillId="0" borderId="47" xfId="0" applyFont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wrapText="1"/>
    </xf>
    <xf numFmtId="0" fontId="53" fillId="0" borderId="47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60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60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56" xfId="0" applyFont="1" applyFill="1" applyBorder="1" applyAlignment="1">
      <alignment horizontal="center" vertical="center" shrinkToFit="1"/>
    </xf>
    <xf numFmtId="0" fontId="40" fillId="0" borderId="60" xfId="0" applyFont="1" applyFill="1" applyBorder="1" applyAlignment="1">
      <alignment horizontal="center" vertical="center" shrinkToFit="1"/>
    </xf>
    <xf numFmtId="0" fontId="47" fillId="0" borderId="60" xfId="0" applyFont="1" applyBorder="1" applyAlignment="1">
      <alignment horizontal="center" vertical="center" shrinkToFit="1"/>
    </xf>
    <xf numFmtId="0" fontId="46" fillId="0" borderId="56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66" fillId="0" borderId="56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66" fillId="0" borderId="55" xfId="0" applyFont="1" applyBorder="1" applyAlignment="1">
      <alignment horizontal="center" vertical="center"/>
    </xf>
    <xf numFmtId="178" fontId="33" fillId="0" borderId="41" xfId="0" applyNumberFormat="1" applyFont="1" applyBorder="1" applyAlignment="1">
      <alignment horizontal="center" vertical="center" wrapText="1"/>
    </xf>
    <xf numFmtId="178" fontId="33" fillId="0" borderId="64" xfId="0" applyNumberFormat="1" applyFont="1" applyBorder="1" applyAlignment="1">
      <alignment horizontal="center" vertical="center" wrapText="1"/>
    </xf>
    <xf numFmtId="0" fontId="57" fillId="0" borderId="60" xfId="0" applyFont="1" applyBorder="1" applyAlignment="1">
      <alignment horizontal="center" vertical="center" shrinkToFit="1"/>
    </xf>
    <xf numFmtId="0" fontId="40" fillId="0" borderId="58" xfId="0" applyFont="1" applyBorder="1" applyAlignment="1">
      <alignment horizontal="center" vertical="center" wrapText="1"/>
    </xf>
    <xf numFmtId="0" fontId="40" fillId="0" borderId="50" xfId="0" applyFont="1" applyBorder="1" applyAlignment="1">
      <alignment horizontal="center" vertical="center" shrinkToFit="1"/>
    </xf>
    <xf numFmtId="0" fontId="47" fillId="0" borderId="58" xfId="0" applyFont="1" applyBorder="1" applyAlignment="1">
      <alignment horizontal="center" vertical="center" shrinkToFit="1"/>
    </xf>
    <xf numFmtId="0" fontId="47" fillId="0" borderId="59" xfId="0" applyFont="1" applyBorder="1" applyAlignment="1">
      <alignment horizontal="center" vertical="center" shrinkToFit="1"/>
    </xf>
    <xf numFmtId="0" fontId="52" fillId="0" borderId="56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 shrinkToFit="1"/>
    </xf>
    <xf numFmtId="0" fontId="50" fillId="0" borderId="56" xfId="0" applyFont="1" applyFill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5" fillId="0" borderId="56" xfId="0" applyFont="1" applyBorder="1" applyAlignment="1">
      <alignment horizontal="center" vertical="center" shrinkToFit="1"/>
    </xf>
    <xf numFmtId="0" fontId="55" fillId="0" borderId="0" xfId="0" applyFont="1" applyBorder="1" applyAlignment="1">
      <alignment horizontal="center" vertical="center" shrinkToFit="1"/>
    </xf>
    <xf numFmtId="0" fontId="55" fillId="0" borderId="55" xfId="0" applyFont="1" applyBorder="1" applyAlignment="1">
      <alignment horizontal="center" vertical="center" shrinkToFit="1"/>
    </xf>
    <xf numFmtId="0" fontId="40" fillId="0" borderId="58" xfId="0" applyFont="1" applyBorder="1" applyAlignment="1">
      <alignment horizontal="center" vertical="center" shrinkToFit="1"/>
    </xf>
    <xf numFmtId="0" fontId="65" fillId="0" borderId="56" xfId="0" applyFont="1" applyBorder="1" applyAlignment="1">
      <alignment horizontal="center" vertical="center" shrinkToFit="1"/>
    </xf>
    <xf numFmtId="0" fontId="65" fillId="0" borderId="0" xfId="0" applyFont="1" applyBorder="1" applyAlignment="1">
      <alignment horizontal="center" vertical="center" shrinkToFit="1"/>
    </xf>
    <xf numFmtId="0" fontId="42" fillId="0" borderId="56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55" xfId="0" applyFont="1" applyFill="1" applyBorder="1" applyAlignment="1">
      <alignment horizontal="center" vertical="center" shrinkToFit="1"/>
    </xf>
    <xf numFmtId="0" fontId="40" fillId="0" borderId="63" xfId="0" applyFont="1" applyBorder="1" applyAlignment="1">
      <alignment horizontal="center" vertical="center" shrinkToFit="1"/>
    </xf>
    <xf numFmtId="0" fontId="40" fillId="0" borderId="49" xfId="0" applyFont="1" applyBorder="1" applyAlignment="1">
      <alignment horizontal="center" vertical="center" shrinkToFit="1"/>
    </xf>
    <xf numFmtId="0" fontId="57" fillId="0" borderId="44" xfId="0" applyFont="1" applyBorder="1" applyAlignment="1">
      <alignment horizontal="center" vertical="center" shrinkToFit="1"/>
    </xf>
    <xf numFmtId="0" fontId="57" fillId="0" borderId="57" xfId="0" applyFont="1" applyBorder="1" applyAlignment="1">
      <alignment horizontal="center" vertical="center" shrinkToFit="1"/>
    </xf>
    <xf numFmtId="0" fontId="57" fillId="0" borderId="61" xfId="0" applyFont="1" applyBorder="1" applyAlignment="1">
      <alignment horizontal="center" vertical="center" shrinkToFit="1"/>
    </xf>
    <xf numFmtId="0" fontId="46" fillId="0" borderId="47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60" xfId="0" applyFont="1" applyBorder="1" applyAlignment="1">
      <alignment horizontal="center" vertical="center"/>
    </xf>
    <xf numFmtId="0" fontId="54" fillId="0" borderId="56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2" fillId="0" borderId="55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 shrinkToFit="1"/>
    </xf>
    <xf numFmtId="178" fontId="33" fillId="0" borderId="50" xfId="0" applyNumberFormat="1" applyFont="1" applyBorder="1" applyAlignment="1">
      <alignment horizontal="center" vertical="center" wrapText="1"/>
    </xf>
    <xf numFmtId="178" fontId="33" fillId="0" borderId="4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horizontal="center" vertical="center" shrinkToFit="1"/>
    </xf>
    <xf numFmtId="0" fontId="44" fillId="0" borderId="56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 shrinkToFit="1"/>
    </xf>
    <xf numFmtId="0" fontId="44" fillId="0" borderId="60" xfId="0" applyFont="1" applyBorder="1" applyAlignment="1">
      <alignment horizontal="center" vertical="center" shrinkToFit="1"/>
    </xf>
    <xf numFmtId="0" fontId="57" fillId="0" borderId="55" xfId="0" applyFont="1" applyBorder="1" applyAlignment="1">
      <alignment horizontal="center" vertical="center" shrinkToFit="1"/>
    </xf>
    <xf numFmtId="0" fontId="52" fillId="0" borderId="47" xfId="0" applyFont="1" applyBorder="1" applyAlignment="1">
      <alignment horizontal="center" vertical="center" shrinkToFit="1"/>
    </xf>
    <xf numFmtId="0" fontId="40" fillId="0" borderId="60" xfId="0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43" fillId="0" borderId="60" xfId="0" applyFont="1" applyBorder="1" applyAlignment="1">
      <alignment horizontal="center" vertical="center" shrinkToFit="1"/>
    </xf>
    <xf numFmtId="0" fontId="53" fillId="0" borderId="60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55" xfId="0" applyFont="1" applyBorder="1" applyAlignment="1">
      <alignment horizontal="center" vertical="center" shrinkToFit="1"/>
    </xf>
    <xf numFmtId="0" fontId="61" fillId="0" borderId="49" xfId="0" applyFont="1" applyBorder="1" applyAlignment="1">
      <alignment horizontal="center" vertical="center" shrinkToFit="1"/>
    </xf>
    <xf numFmtId="0" fontId="61" fillId="0" borderId="67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/>
    </xf>
    <xf numFmtId="0" fontId="38" fillId="0" borderId="0" xfId="19" applyFont="1" applyBorder="1" applyAlignment="1">
      <alignment horizontal="left"/>
    </xf>
    <xf numFmtId="178" fontId="33" fillId="0" borderId="74" xfId="0" applyNumberFormat="1" applyFont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shrinkToFit="1"/>
    </xf>
    <xf numFmtId="0" fontId="20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Fill="1" applyBorder="1" applyAlignment="1">
      <alignment horizontal="center" vertical="center" wrapText="1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22" fillId="0" borderId="25" xfId="0" applyFont="1" applyFill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7" fillId="0" borderId="0" xfId="0" applyFont="1" applyBorder="1" applyAlignment="1">
      <alignment horizontal="left" vertical="center"/>
    </xf>
    <xf numFmtId="0" fontId="21" fillId="0" borderId="46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CC66FF"/>
      <color rgb="FF008000"/>
      <color rgb="FFFF3399"/>
      <color rgb="FF009999"/>
      <color rgb="FF6600FF"/>
      <color rgb="FF66FF33"/>
      <color rgb="FF00CC00"/>
      <color rgb="FF99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7.png"/><Relationship Id="rId3" Type="http://schemas.openxmlformats.org/officeDocument/2006/relationships/image" Target="../media/image3.jpeg"/><Relationship Id="rId7" Type="http://schemas.openxmlformats.org/officeDocument/2006/relationships/image" Target="../media/image7.gif"/><Relationship Id="rId12" Type="http://schemas.openxmlformats.org/officeDocument/2006/relationships/image" Target="../media/image12.png"/><Relationship Id="rId17" Type="http://schemas.openxmlformats.org/officeDocument/2006/relationships/image" Target="../media/image16.png"/><Relationship Id="rId2" Type="http://schemas.openxmlformats.org/officeDocument/2006/relationships/image" Target="../media/image2.jpeg"/><Relationship Id="rId16" Type="http://schemas.openxmlformats.org/officeDocument/2006/relationships/image" Target="../media/image15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4.png"/><Relationship Id="rId10" Type="http://schemas.openxmlformats.org/officeDocument/2006/relationships/image" Target="../media/image10.png"/><Relationship Id="rId19" Type="http://schemas.openxmlformats.org/officeDocument/2006/relationships/image" Target="../media/image18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112939</xdr:colOff>
      <xdr:row>0</xdr:row>
      <xdr:rowOff>195943</xdr:rowOff>
    </xdr:from>
    <xdr:to>
      <xdr:col>12</xdr:col>
      <xdr:colOff>111033</xdr:colOff>
      <xdr:row>0</xdr:row>
      <xdr:rowOff>400050</xdr:rowOff>
    </xdr:to>
    <xdr:pic>
      <xdr:nvPicPr>
        <xdr:cNvPr id="2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7611019" y="195943"/>
          <a:ext cx="729614" cy="204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219891</xdr:colOff>
      <xdr:row>0</xdr:row>
      <xdr:rowOff>141514</xdr:rowOff>
    </xdr:from>
    <xdr:to>
      <xdr:col>13</xdr:col>
      <xdr:colOff>370115</xdr:colOff>
      <xdr:row>0</xdr:row>
      <xdr:rowOff>412297</xdr:rowOff>
    </xdr:to>
    <xdr:pic>
      <xdr:nvPicPr>
        <xdr:cNvPr id="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8449491" y="141514"/>
          <a:ext cx="881744" cy="270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179615</xdr:colOff>
      <xdr:row>0</xdr:row>
      <xdr:rowOff>146958</xdr:rowOff>
    </xdr:from>
    <xdr:to>
      <xdr:col>15</xdr:col>
      <xdr:colOff>255815</xdr:colOff>
      <xdr:row>0</xdr:row>
      <xdr:rowOff>423183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9872255" y="146958"/>
          <a:ext cx="80772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417739</xdr:colOff>
      <xdr:row>0</xdr:row>
      <xdr:rowOff>0</xdr:rowOff>
    </xdr:from>
    <xdr:to>
      <xdr:col>16</xdr:col>
      <xdr:colOff>713014</xdr:colOff>
      <xdr:row>0</xdr:row>
      <xdr:rowOff>419100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1899" y="0"/>
          <a:ext cx="102679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12295415" y="21772"/>
          <a:ext cx="2006237" cy="3714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108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3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424544</xdr:colOff>
      <xdr:row>0</xdr:row>
      <xdr:rowOff>0</xdr:rowOff>
    </xdr:from>
    <xdr:to>
      <xdr:col>10</xdr:col>
      <xdr:colOff>77562</xdr:colOff>
      <xdr:row>0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4265024" y="0"/>
          <a:ext cx="2579098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1</xdr:col>
      <xdr:colOff>446314</xdr:colOff>
      <xdr:row>0</xdr:row>
      <xdr:rowOff>10886</xdr:rowOff>
    </xdr:from>
    <xdr:to>
      <xdr:col>4</xdr:col>
      <xdr:colOff>674914</xdr:colOff>
      <xdr:row>1</xdr:row>
      <xdr:rowOff>10886</xdr:rowOff>
    </xdr:to>
    <xdr:sp macro="" textlink="">
      <xdr:nvSpPr>
        <xdr:cNvPr id="8" name="WordArt 17"/>
        <xdr:cNvSpPr>
          <a:spLocks noChangeArrowheads="1" noChangeShapeType="1" noTextEdit="1"/>
        </xdr:cNvSpPr>
      </xdr:nvSpPr>
      <xdr:spPr bwMode="auto">
        <a:xfrm>
          <a:off x="629194" y="10886"/>
          <a:ext cx="2423160" cy="44196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74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中圓體(P)" panose="020F0500000000000000" pitchFamily="34" charset="-120"/>
              <a:ea typeface="華康中圓體(P)" panose="020F0500000000000000" pitchFamily="34" charset="-120"/>
            </a:rPr>
            <a:t>承富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112939</xdr:colOff>
      <xdr:row>0</xdr:row>
      <xdr:rowOff>195943</xdr:rowOff>
    </xdr:from>
    <xdr:to>
      <xdr:col>12</xdr:col>
      <xdr:colOff>111033</xdr:colOff>
      <xdr:row>0</xdr:row>
      <xdr:rowOff>400050</xdr:rowOff>
    </xdr:to>
    <xdr:pic>
      <xdr:nvPicPr>
        <xdr:cNvPr id="2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5325019" y="195943"/>
          <a:ext cx="501014" cy="204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219891</xdr:colOff>
      <xdr:row>0</xdr:row>
      <xdr:rowOff>141514</xdr:rowOff>
    </xdr:from>
    <xdr:to>
      <xdr:col>13</xdr:col>
      <xdr:colOff>370115</xdr:colOff>
      <xdr:row>0</xdr:row>
      <xdr:rowOff>412297</xdr:rowOff>
    </xdr:to>
    <xdr:pic>
      <xdr:nvPicPr>
        <xdr:cNvPr id="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5934891" y="141514"/>
          <a:ext cx="883921" cy="270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179615</xdr:colOff>
      <xdr:row>0</xdr:row>
      <xdr:rowOff>146958</xdr:rowOff>
    </xdr:from>
    <xdr:to>
      <xdr:col>15</xdr:col>
      <xdr:colOff>255815</xdr:colOff>
      <xdr:row>0</xdr:row>
      <xdr:rowOff>423183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6900455" y="146958"/>
          <a:ext cx="80772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417739</xdr:colOff>
      <xdr:row>0</xdr:row>
      <xdr:rowOff>0</xdr:rowOff>
    </xdr:from>
    <xdr:to>
      <xdr:col>16</xdr:col>
      <xdr:colOff>713014</xdr:colOff>
      <xdr:row>0</xdr:row>
      <xdr:rowOff>419100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1499" y="0"/>
          <a:ext cx="102897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108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3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424544</xdr:colOff>
      <xdr:row>0</xdr:row>
      <xdr:rowOff>0</xdr:rowOff>
    </xdr:from>
    <xdr:to>
      <xdr:col>10</xdr:col>
      <xdr:colOff>77562</xdr:colOff>
      <xdr:row>0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3122024" y="0"/>
          <a:ext cx="1664698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1</xdr:col>
      <xdr:colOff>446314</xdr:colOff>
      <xdr:row>0</xdr:row>
      <xdr:rowOff>10886</xdr:rowOff>
    </xdr:from>
    <xdr:to>
      <xdr:col>4</xdr:col>
      <xdr:colOff>674914</xdr:colOff>
      <xdr:row>1</xdr:row>
      <xdr:rowOff>10886</xdr:rowOff>
    </xdr:to>
    <xdr:sp macro="" textlink="">
      <xdr:nvSpPr>
        <xdr:cNvPr id="8" name="WordArt 17"/>
        <xdr:cNvSpPr>
          <a:spLocks noChangeArrowheads="1" noChangeShapeType="1" noTextEdit="1"/>
        </xdr:cNvSpPr>
      </xdr:nvSpPr>
      <xdr:spPr bwMode="auto">
        <a:xfrm>
          <a:off x="631371" y="10886"/>
          <a:ext cx="2416629" cy="446314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74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中圓體(P)" panose="020F0500000000000000" pitchFamily="34" charset="-120"/>
              <a:ea typeface="華康中圓體(P)" panose="020F0500000000000000" pitchFamily="34" charset="-120"/>
            </a:rPr>
            <a:t>承富</a:t>
          </a:r>
        </a:p>
      </xdr:txBody>
    </xdr:sp>
    <xdr:clientData/>
  </xdr:twoCellAnchor>
  <xdr:twoCellAnchor editAs="oneCell">
    <xdr:from>
      <xdr:col>4</xdr:col>
      <xdr:colOff>734786</xdr:colOff>
      <xdr:row>0</xdr:row>
      <xdr:rowOff>0</xdr:rowOff>
    </xdr:from>
    <xdr:to>
      <xdr:col>6</xdr:col>
      <xdr:colOff>380999</xdr:colOff>
      <xdr:row>1</xdr:row>
      <xdr:rowOff>48758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786" y="0"/>
          <a:ext cx="1133927" cy="493258"/>
        </a:xfrm>
        <a:prstGeom prst="rect">
          <a:avLst/>
        </a:prstGeom>
      </xdr:spPr>
    </xdr:pic>
    <xdr:clientData/>
  </xdr:twoCellAnchor>
  <xdr:twoCellAnchor editAs="oneCell">
    <xdr:from>
      <xdr:col>0</xdr:col>
      <xdr:colOff>131746</xdr:colOff>
      <xdr:row>0</xdr:row>
      <xdr:rowOff>430987</xdr:rowOff>
    </xdr:from>
    <xdr:to>
      <xdr:col>2</xdr:col>
      <xdr:colOff>119997</xdr:colOff>
      <xdr:row>4</xdr:row>
      <xdr:rowOff>20095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60886">
          <a:off x="131746" y="430987"/>
          <a:ext cx="913537" cy="913537"/>
        </a:xfrm>
        <a:prstGeom prst="rect">
          <a:avLst/>
        </a:prstGeom>
      </xdr:spPr>
    </xdr:pic>
    <xdr:clientData/>
  </xdr:twoCellAnchor>
  <xdr:twoCellAnchor editAs="oneCell">
    <xdr:from>
      <xdr:col>12</xdr:col>
      <xdr:colOff>99785</xdr:colOff>
      <xdr:row>5</xdr:row>
      <xdr:rowOff>164696</xdr:rowOff>
    </xdr:from>
    <xdr:to>
      <xdr:col>13</xdr:col>
      <xdr:colOff>571499</xdr:colOff>
      <xdr:row>7</xdr:row>
      <xdr:rowOff>332921</xdr:rowOff>
    </xdr:to>
    <xdr:pic>
      <xdr:nvPicPr>
        <xdr:cNvPr id="12" name="圖片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3642" y="1833839"/>
          <a:ext cx="1215571" cy="857653"/>
        </a:xfrm>
        <a:prstGeom prst="rect">
          <a:avLst/>
        </a:prstGeom>
      </xdr:spPr>
    </xdr:pic>
    <xdr:clientData/>
  </xdr:twoCellAnchor>
  <xdr:twoCellAnchor editAs="oneCell">
    <xdr:from>
      <xdr:col>12</xdr:col>
      <xdr:colOff>253999</xdr:colOff>
      <xdr:row>10</xdr:row>
      <xdr:rowOff>126999</xdr:rowOff>
    </xdr:from>
    <xdr:to>
      <xdr:col>13</xdr:col>
      <xdr:colOff>607785</xdr:colOff>
      <xdr:row>13</xdr:row>
      <xdr:rowOff>344713</xdr:rowOff>
    </xdr:to>
    <xdr:pic>
      <xdr:nvPicPr>
        <xdr:cNvPr id="13" name="圖片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856" y="3156856"/>
          <a:ext cx="1097643" cy="1097643"/>
        </a:xfrm>
        <a:prstGeom prst="rect">
          <a:avLst/>
        </a:prstGeom>
      </xdr:spPr>
    </xdr:pic>
    <xdr:clientData/>
  </xdr:twoCellAnchor>
  <xdr:twoCellAnchor editAs="oneCell">
    <xdr:from>
      <xdr:col>4</xdr:col>
      <xdr:colOff>163285</xdr:colOff>
      <xdr:row>13</xdr:row>
      <xdr:rowOff>99785</xdr:rowOff>
    </xdr:from>
    <xdr:to>
      <xdr:col>5</xdr:col>
      <xdr:colOff>716643</xdr:colOff>
      <xdr:row>17</xdr:row>
      <xdr:rowOff>18143</xdr:rowOff>
    </xdr:to>
    <xdr:pic>
      <xdr:nvPicPr>
        <xdr:cNvPr id="14" name="圖片 1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6285" y="4009571"/>
          <a:ext cx="1297215" cy="1297215"/>
        </a:xfrm>
        <a:prstGeom prst="rect">
          <a:avLst/>
        </a:prstGeom>
      </xdr:spPr>
    </xdr:pic>
    <xdr:clientData/>
  </xdr:twoCellAnchor>
  <xdr:twoCellAnchor editAs="oneCell">
    <xdr:from>
      <xdr:col>12</xdr:col>
      <xdr:colOff>18142</xdr:colOff>
      <xdr:row>22</xdr:row>
      <xdr:rowOff>217715</xdr:rowOff>
    </xdr:from>
    <xdr:to>
      <xdr:col>13</xdr:col>
      <xdr:colOff>553356</xdr:colOff>
      <xdr:row>26</xdr:row>
      <xdr:rowOff>117929</xdr:rowOff>
    </xdr:to>
    <xdr:pic>
      <xdr:nvPicPr>
        <xdr:cNvPr id="15" name="圖片 14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9" y="6712858"/>
          <a:ext cx="1279071" cy="1279071"/>
        </a:xfrm>
        <a:prstGeom prst="rect">
          <a:avLst/>
        </a:prstGeom>
      </xdr:spPr>
    </xdr:pic>
    <xdr:clientData/>
  </xdr:twoCellAnchor>
  <xdr:twoCellAnchor editAs="oneCell">
    <xdr:from>
      <xdr:col>3</xdr:col>
      <xdr:colOff>734785</xdr:colOff>
      <xdr:row>22</xdr:row>
      <xdr:rowOff>36287</xdr:rowOff>
    </xdr:from>
    <xdr:to>
      <xdr:col>5</xdr:col>
      <xdr:colOff>653141</xdr:colOff>
      <xdr:row>26</xdr:row>
      <xdr:rowOff>63500</xdr:rowOff>
    </xdr:to>
    <xdr:pic>
      <xdr:nvPicPr>
        <xdr:cNvPr id="16" name="圖片 15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928" y="6531430"/>
          <a:ext cx="1406070" cy="1406070"/>
        </a:xfrm>
        <a:prstGeom prst="rect">
          <a:avLst/>
        </a:prstGeom>
      </xdr:spPr>
    </xdr:pic>
    <xdr:clientData/>
  </xdr:twoCellAnchor>
  <xdr:twoCellAnchor editAs="oneCell">
    <xdr:from>
      <xdr:col>12</xdr:col>
      <xdr:colOff>210344</xdr:colOff>
      <xdr:row>32</xdr:row>
      <xdr:rowOff>181429</xdr:rowOff>
    </xdr:from>
    <xdr:to>
      <xdr:col>13</xdr:col>
      <xdr:colOff>444047</xdr:colOff>
      <xdr:row>34</xdr:row>
      <xdr:rowOff>337457</xdr:rowOff>
    </xdr:to>
    <xdr:pic>
      <xdr:nvPicPr>
        <xdr:cNvPr id="17" name="圖片 16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4201" y="9606643"/>
          <a:ext cx="977560" cy="845457"/>
        </a:xfrm>
        <a:prstGeom prst="rect">
          <a:avLst/>
        </a:prstGeom>
      </xdr:spPr>
    </xdr:pic>
    <xdr:clientData/>
  </xdr:twoCellAnchor>
  <xdr:twoCellAnchor editAs="oneCell">
    <xdr:from>
      <xdr:col>16</xdr:col>
      <xdr:colOff>244927</xdr:colOff>
      <xdr:row>18</xdr:row>
      <xdr:rowOff>33857</xdr:rowOff>
    </xdr:from>
    <xdr:to>
      <xdr:col>17</xdr:col>
      <xdr:colOff>562782</xdr:colOff>
      <xdr:row>22</xdr:row>
      <xdr:rowOff>111157</xdr:rowOff>
    </xdr:to>
    <xdr:pic>
      <xdr:nvPicPr>
        <xdr:cNvPr id="18" name="圖片 1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backgroundRemoval t="0" b="89942" l="923" r="9953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213" y="5485786"/>
          <a:ext cx="1061712" cy="1120514"/>
        </a:xfrm>
        <a:prstGeom prst="rect">
          <a:avLst/>
        </a:prstGeom>
      </xdr:spPr>
    </xdr:pic>
    <xdr:clientData/>
  </xdr:twoCellAnchor>
  <xdr:twoCellAnchor editAs="oneCell">
    <xdr:from>
      <xdr:col>8</xdr:col>
      <xdr:colOff>154214</xdr:colOff>
      <xdr:row>31</xdr:row>
      <xdr:rowOff>314802</xdr:rowOff>
    </xdr:from>
    <xdr:to>
      <xdr:col>9</xdr:col>
      <xdr:colOff>716189</xdr:colOff>
      <xdr:row>35</xdr:row>
      <xdr:rowOff>65313</xdr:rowOff>
    </xdr:to>
    <xdr:pic>
      <xdr:nvPicPr>
        <xdr:cNvPr id="19" name="圖片 18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2643" y="9395302"/>
          <a:ext cx="1305832" cy="1129368"/>
        </a:xfrm>
        <a:prstGeom prst="rect">
          <a:avLst/>
        </a:prstGeom>
      </xdr:spPr>
    </xdr:pic>
    <xdr:clientData/>
  </xdr:twoCellAnchor>
  <xdr:twoCellAnchor editAs="oneCell">
    <xdr:from>
      <xdr:col>8</xdr:col>
      <xdr:colOff>172355</xdr:colOff>
      <xdr:row>22</xdr:row>
      <xdr:rowOff>12843</xdr:rowOff>
    </xdr:from>
    <xdr:to>
      <xdr:col>10</xdr:col>
      <xdr:colOff>55334</xdr:colOff>
      <xdr:row>26</xdr:row>
      <xdr:rowOff>58964</xdr:rowOff>
    </xdr:to>
    <xdr:pic>
      <xdr:nvPicPr>
        <xdr:cNvPr id="20" name="圖片 19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84" y="6507986"/>
          <a:ext cx="1370693" cy="1424978"/>
        </a:xfrm>
        <a:prstGeom prst="rect">
          <a:avLst/>
        </a:prstGeom>
      </xdr:spPr>
    </xdr:pic>
    <xdr:clientData/>
  </xdr:twoCellAnchor>
  <xdr:twoCellAnchor editAs="oneCell">
    <xdr:from>
      <xdr:col>3</xdr:col>
      <xdr:colOff>644073</xdr:colOff>
      <xdr:row>27</xdr:row>
      <xdr:rowOff>117927</xdr:rowOff>
    </xdr:from>
    <xdr:to>
      <xdr:col>5</xdr:col>
      <xdr:colOff>326572</xdr:colOff>
      <xdr:row>31</xdr:row>
      <xdr:rowOff>154214</xdr:rowOff>
    </xdr:to>
    <xdr:pic>
      <xdr:nvPicPr>
        <xdr:cNvPr id="21" name="圖片 20"/>
        <xdr:cNvPicPr>
          <a:picLocks noChangeAspect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97" r="48809" b="2381"/>
        <a:stretch/>
      </xdr:blipFill>
      <xdr:spPr>
        <a:xfrm>
          <a:off x="2313216" y="8155213"/>
          <a:ext cx="1170213" cy="1079501"/>
        </a:xfrm>
        <a:prstGeom prst="rect">
          <a:avLst/>
        </a:prstGeom>
      </xdr:spPr>
    </xdr:pic>
    <xdr:clientData/>
  </xdr:twoCellAnchor>
  <xdr:twoCellAnchor editAs="oneCell">
    <xdr:from>
      <xdr:col>16</xdr:col>
      <xdr:colOff>244927</xdr:colOff>
      <xdr:row>31</xdr:row>
      <xdr:rowOff>281214</xdr:rowOff>
    </xdr:from>
    <xdr:to>
      <xdr:col>17</xdr:col>
      <xdr:colOff>634999</xdr:colOff>
      <xdr:row>34</xdr:row>
      <xdr:rowOff>344713</xdr:rowOff>
    </xdr:to>
    <xdr:pic>
      <xdr:nvPicPr>
        <xdr:cNvPr id="23" name="圖片 22"/>
        <xdr:cNvPicPr>
          <a:picLocks noChangeAspect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98" t="50000" r="-2" b="1983"/>
        <a:stretch/>
      </xdr:blipFill>
      <xdr:spPr>
        <a:xfrm>
          <a:off x="11584213" y="9361714"/>
          <a:ext cx="1133929" cy="1097642"/>
        </a:xfrm>
        <a:prstGeom prst="rect">
          <a:avLst/>
        </a:prstGeom>
      </xdr:spPr>
    </xdr:pic>
    <xdr:clientData/>
  </xdr:twoCellAnchor>
  <xdr:twoCellAnchor editAs="oneCell">
    <xdr:from>
      <xdr:col>8</xdr:col>
      <xdr:colOff>217714</xdr:colOff>
      <xdr:row>0</xdr:row>
      <xdr:rowOff>344714</xdr:rowOff>
    </xdr:from>
    <xdr:to>
      <xdr:col>9</xdr:col>
      <xdr:colOff>689429</xdr:colOff>
      <xdr:row>4</xdr:row>
      <xdr:rowOff>163285</xdr:rowOff>
    </xdr:to>
    <xdr:pic>
      <xdr:nvPicPr>
        <xdr:cNvPr id="24" name="圖片 23"/>
        <xdr:cNvPicPr>
          <a:picLocks noChangeAspect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6825" b="50000"/>
        <a:stretch/>
      </xdr:blipFill>
      <xdr:spPr>
        <a:xfrm>
          <a:off x="5606143" y="344714"/>
          <a:ext cx="1215572" cy="1143000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136072</xdr:colOff>
      <xdr:row>4</xdr:row>
      <xdr:rowOff>235856</xdr:rowOff>
    </xdr:from>
    <xdr:to>
      <xdr:col>5</xdr:col>
      <xdr:colOff>571501</xdr:colOff>
      <xdr:row>7</xdr:row>
      <xdr:rowOff>335643</xdr:rowOff>
    </xdr:to>
    <xdr:pic>
      <xdr:nvPicPr>
        <xdr:cNvPr id="25" name="圖片 24"/>
        <xdr:cNvPicPr>
          <a:picLocks noChangeAspect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46429" r="48413" b="3968"/>
        <a:stretch/>
      </xdr:blipFill>
      <xdr:spPr>
        <a:xfrm>
          <a:off x="2549072" y="1560285"/>
          <a:ext cx="1179286" cy="1133929"/>
        </a:xfrm>
        <a:prstGeom prst="rect">
          <a:avLst/>
        </a:prstGeom>
      </xdr:spPr>
    </xdr:pic>
    <xdr:clientData/>
  </xdr:twoCellAnchor>
  <xdr:twoCellAnchor editAs="oneCell">
    <xdr:from>
      <xdr:col>16</xdr:col>
      <xdr:colOff>127000</xdr:colOff>
      <xdr:row>4</xdr:row>
      <xdr:rowOff>308428</xdr:rowOff>
    </xdr:from>
    <xdr:to>
      <xdr:col>17</xdr:col>
      <xdr:colOff>526143</xdr:colOff>
      <xdr:row>8</xdr:row>
      <xdr:rowOff>90714</xdr:rowOff>
    </xdr:to>
    <xdr:pic>
      <xdr:nvPicPr>
        <xdr:cNvPr id="26" name="圖片 25"/>
        <xdr:cNvPicPr>
          <a:picLocks noChangeAspect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0" b="49206"/>
        <a:stretch/>
      </xdr:blipFill>
      <xdr:spPr>
        <a:xfrm>
          <a:off x="11466286" y="1632857"/>
          <a:ext cx="1143000" cy="116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7"/>
  <sheetViews>
    <sheetView zoomScale="70" zoomScaleNormal="70" workbookViewId="0">
      <selection activeCell="F16" sqref="F16:I16"/>
    </sheetView>
  </sheetViews>
  <sheetFormatPr defaultColWidth="9" defaultRowHeight="16.5" x14ac:dyDescent="0.25"/>
  <cols>
    <col min="1" max="1" width="2.625" style="96" customWidth="1"/>
    <col min="2" max="21" width="10.625" style="98" customWidth="1"/>
    <col min="22" max="16384" width="9" style="96"/>
  </cols>
  <sheetData>
    <row r="1" spans="2:21" ht="35.1" customHeight="1" thickBot="1" x14ac:dyDescent="0.35">
      <c r="B1" s="301"/>
      <c r="C1" s="301"/>
      <c r="D1" s="301"/>
      <c r="E1" s="301"/>
      <c r="F1" s="301"/>
      <c r="J1" s="302"/>
      <c r="K1" s="302"/>
      <c r="L1" s="302"/>
      <c r="M1" s="302"/>
      <c r="N1" s="302"/>
      <c r="O1" s="302"/>
      <c r="P1" s="302"/>
      <c r="Q1" s="137"/>
      <c r="R1" s="137"/>
      <c r="S1" s="137"/>
      <c r="T1" s="137"/>
      <c r="U1" s="109"/>
    </row>
    <row r="2" spans="2:21" s="100" customFormat="1" ht="15" customHeight="1" x14ac:dyDescent="0.25">
      <c r="B2" s="246" t="s">
        <v>160</v>
      </c>
      <c r="C2" s="210"/>
      <c r="D2" s="210"/>
      <c r="E2" s="211"/>
      <c r="F2" s="210" t="s">
        <v>161</v>
      </c>
      <c r="G2" s="210"/>
      <c r="H2" s="210"/>
      <c r="I2" s="210"/>
      <c r="J2" s="303" t="s">
        <v>162</v>
      </c>
      <c r="K2" s="303"/>
      <c r="L2" s="303"/>
      <c r="M2" s="303"/>
      <c r="N2" s="210" t="s">
        <v>163</v>
      </c>
      <c r="O2" s="210"/>
      <c r="P2" s="210"/>
      <c r="Q2" s="211"/>
      <c r="R2" s="210" t="s">
        <v>164</v>
      </c>
      <c r="S2" s="210"/>
      <c r="T2" s="210"/>
      <c r="U2" s="212"/>
    </row>
    <row r="3" spans="2:21" s="151" customFormat="1" ht="27" customHeight="1" x14ac:dyDescent="0.45">
      <c r="B3" s="160" t="s">
        <v>71</v>
      </c>
      <c r="C3" s="161"/>
      <c r="D3" s="161"/>
      <c r="E3" s="161"/>
      <c r="F3" s="189" t="s">
        <v>72</v>
      </c>
      <c r="G3" s="190"/>
      <c r="H3" s="190"/>
      <c r="I3" s="248"/>
      <c r="J3" s="191" t="s">
        <v>71</v>
      </c>
      <c r="K3" s="188"/>
      <c r="L3" s="188"/>
      <c r="M3" s="192"/>
      <c r="N3" s="189" t="s">
        <v>100</v>
      </c>
      <c r="O3" s="190"/>
      <c r="P3" s="190"/>
      <c r="Q3" s="190"/>
      <c r="R3" s="299" t="s">
        <v>385</v>
      </c>
      <c r="S3" s="299"/>
      <c r="T3" s="299"/>
      <c r="U3" s="300"/>
    </row>
    <row r="4" spans="2:21" s="151" customFormat="1" ht="27" customHeight="1" x14ac:dyDescent="0.45">
      <c r="B4" s="288" t="s">
        <v>183</v>
      </c>
      <c r="C4" s="254"/>
      <c r="D4" s="254"/>
      <c r="E4" s="254"/>
      <c r="F4" s="218" t="s">
        <v>182</v>
      </c>
      <c r="G4" s="219"/>
      <c r="H4" s="219"/>
      <c r="I4" s="289"/>
      <c r="J4" s="272" t="s">
        <v>296</v>
      </c>
      <c r="K4" s="273"/>
      <c r="L4" s="273"/>
      <c r="M4" s="274"/>
      <c r="N4" s="290" t="s">
        <v>275</v>
      </c>
      <c r="O4" s="291"/>
      <c r="P4" s="291"/>
      <c r="Q4" s="291"/>
      <c r="R4" s="201" t="s">
        <v>364</v>
      </c>
      <c r="S4" s="202"/>
      <c r="T4" s="202"/>
      <c r="U4" s="203"/>
    </row>
    <row r="5" spans="2:21" s="151" customFormat="1" ht="27" customHeight="1" x14ac:dyDescent="0.45">
      <c r="B5" s="213" t="s">
        <v>381</v>
      </c>
      <c r="C5" s="180"/>
      <c r="D5" s="180"/>
      <c r="E5" s="180"/>
      <c r="F5" s="292" t="s">
        <v>392</v>
      </c>
      <c r="G5" s="293"/>
      <c r="H5" s="293"/>
      <c r="I5" s="294"/>
      <c r="J5" s="197" t="s">
        <v>297</v>
      </c>
      <c r="K5" s="198"/>
      <c r="L5" s="198"/>
      <c r="M5" s="295"/>
      <c r="N5" s="174" t="s">
        <v>185</v>
      </c>
      <c r="O5" s="175"/>
      <c r="P5" s="175"/>
      <c r="Q5" s="175"/>
      <c r="R5" s="296" t="s">
        <v>343</v>
      </c>
      <c r="S5" s="297"/>
      <c r="T5" s="297"/>
      <c r="U5" s="298"/>
    </row>
    <row r="6" spans="2:21" s="151" customFormat="1" ht="27" customHeight="1" x14ac:dyDescent="0.45">
      <c r="B6" s="283" t="s">
        <v>380</v>
      </c>
      <c r="C6" s="177"/>
      <c r="D6" s="177"/>
      <c r="E6" s="177"/>
      <c r="F6" s="284" t="s">
        <v>270</v>
      </c>
      <c r="G6" s="285"/>
      <c r="H6" s="285"/>
      <c r="I6" s="286"/>
      <c r="J6" s="168" t="str">
        <f>'108.3月菜單'!J6:M6</f>
        <v>彩繪什錦菇</v>
      </c>
      <c r="K6" s="161"/>
      <c r="L6" s="161"/>
      <c r="M6" s="204"/>
      <c r="N6" s="168" t="s">
        <v>257</v>
      </c>
      <c r="O6" s="161"/>
      <c r="P6" s="161"/>
      <c r="Q6" s="161"/>
      <c r="R6" s="189" t="s">
        <v>376</v>
      </c>
      <c r="S6" s="190"/>
      <c r="T6" s="190"/>
      <c r="U6" s="287"/>
    </row>
    <row r="7" spans="2:21" s="151" customFormat="1" ht="27" customHeight="1" x14ac:dyDescent="0.45">
      <c r="B7" s="221" t="s">
        <v>75</v>
      </c>
      <c r="C7" s="163"/>
      <c r="D7" s="163"/>
      <c r="E7" s="163"/>
      <c r="F7" s="162" t="s">
        <v>74</v>
      </c>
      <c r="G7" s="163"/>
      <c r="H7" s="163"/>
      <c r="I7" s="222"/>
      <c r="J7" s="162" t="s">
        <v>106</v>
      </c>
      <c r="K7" s="163"/>
      <c r="L7" s="163"/>
      <c r="M7" s="222"/>
      <c r="N7" s="162" t="s">
        <v>75</v>
      </c>
      <c r="O7" s="163"/>
      <c r="P7" s="163"/>
      <c r="Q7" s="163"/>
      <c r="R7" s="162" t="s">
        <v>74</v>
      </c>
      <c r="S7" s="163"/>
      <c r="T7" s="163"/>
      <c r="U7" s="164"/>
    </row>
    <row r="8" spans="2:21" s="151" customFormat="1" ht="27" customHeight="1" x14ac:dyDescent="0.45">
      <c r="B8" s="165" t="s">
        <v>165</v>
      </c>
      <c r="C8" s="166"/>
      <c r="D8" s="166"/>
      <c r="E8" s="280"/>
      <c r="F8" s="167" t="s">
        <v>116</v>
      </c>
      <c r="G8" s="166"/>
      <c r="H8" s="166"/>
      <c r="I8" s="280"/>
      <c r="J8" s="167" t="s">
        <v>184</v>
      </c>
      <c r="K8" s="166"/>
      <c r="L8" s="166"/>
      <c r="M8" s="280"/>
      <c r="N8" s="167" t="s">
        <v>224</v>
      </c>
      <c r="O8" s="166"/>
      <c r="P8" s="166"/>
      <c r="Q8" s="166"/>
      <c r="R8" s="167" t="s">
        <v>292</v>
      </c>
      <c r="S8" s="166"/>
      <c r="T8" s="166"/>
      <c r="U8" s="169"/>
    </row>
    <row r="9" spans="2:21" s="110" customFormat="1" ht="12.95" customHeight="1" x14ac:dyDescent="0.25">
      <c r="B9" s="152" t="s">
        <v>45</v>
      </c>
      <c r="C9" s="122">
        <f>第一週明細!W12</f>
        <v>740.3</v>
      </c>
      <c r="D9" s="123" t="s">
        <v>9</v>
      </c>
      <c r="E9" s="124">
        <f>第一週明細!W8</f>
        <v>23.5</v>
      </c>
      <c r="F9" s="123" t="s">
        <v>45</v>
      </c>
      <c r="G9" s="122">
        <f>第一週明細!W20</f>
        <v>730.2</v>
      </c>
      <c r="H9" s="123" t="s">
        <v>9</v>
      </c>
      <c r="I9" s="124">
        <f>第一週明細!W16</f>
        <v>25</v>
      </c>
      <c r="J9" s="123" t="s">
        <v>45</v>
      </c>
      <c r="K9" s="122">
        <f>第一週明細!W28</f>
        <v>737.4</v>
      </c>
      <c r="L9" s="123" t="s">
        <v>9</v>
      </c>
      <c r="M9" s="124">
        <f>第一週明細!W24</f>
        <v>25</v>
      </c>
      <c r="N9" s="123" t="s">
        <v>45</v>
      </c>
      <c r="O9" s="122">
        <f>第一週明細!W36</f>
        <v>736.8</v>
      </c>
      <c r="P9" s="123" t="s">
        <v>9</v>
      </c>
      <c r="Q9" s="139">
        <f>第一週明細!W32</f>
        <v>24</v>
      </c>
      <c r="R9" s="113" t="s">
        <v>45</v>
      </c>
      <c r="S9" s="112">
        <f>第一週明細!W44</f>
        <v>759.1</v>
      </c>
      <c r="T9" s="113" t="s">
        <v>9</v>
      </c>
      <c r="U9" s="115">
        <f>第一週明細!W40</f>
        <v>25.5</v>
      </c>
    </row>
    <row r="10" spans="2:21" s="110" customFormat="1" ht="12.95" customHeight="1" thickBot="1" x14ac:dyDescent="0.3">
      <c r="B10" s="116" t="s">
        <v>7</v>
      </c>
      <c r="C10" s="117">
        <f>第一週明細!W6</f>
        <v>105</v>
      </c>
      <c r="D10" s="118" t="s">
        <v>11</v>
      </c>
      <c r="E10" s="117">
        <f>第一週明細!W10</f>
        <v>27.2</v>
      </c>
      <c r="F10" s="118" t="s">
        <v>7</v>
      </c>
      <c r="G10" s="117">
        <f>第一週明細!W14</f>
        <v>99</v>
      </c>
      <c r="H10" s="118" t="s">
        <v>11</v>
      </c>
      <c r="I10" s="117">
        <f>第一週明細!W18</f>
        <v>27.3</v>
      </c>
      <c r="J10" s="118" t="s">
        <v>7</v>
      </c>
      <c r="K10" s="117">
        <f>第一週明細!W22</f>
        <v>100.5</v>
      </c>
      <c r="L10" s="118" t="s">
        <v>11</v>
      </c>
      <c r="M10" s="117">
        <f>第一週明細!W26</f>
        <v>27.6</v>
      </c>
      <c r="N10" s="118" t="s">
        <v>7</v>
      </c>
      <c r="O10" s="117">
        <f>第一週明細!W30</f>
        <v>103</v>
      </c>
      <c r="P10" s="118" t="s">
        <v>11</v>
      </c>
      <c r="Q10" s="121">
        <f>第一週明細!W34</f>
        <v>27.2</v>
      </c>
      <c r="R10" s="118" t="s">
        <v>7</v>
      </c>
      <c r="S10" s="117">
        <f>第一週明細!W38</f>
        <v>105</v>
      </c>
      <c r="T10" s="118" t="s">
        <v>11</v>
      </c>
      <c r="U10" s="119">
        <f>第一週明細!W42</f>
        <v>27.4</v>
      </c>
    </row>
    <row r="11" spans="2:21" s="100" customFormat="1" ht="15" customHeight="1" x14ac:dyDescent="0.25">
      <c r="B11" s="281" t="s">
        <v>167</v>
      </c>
      <c r="C11" s="208"/>
      <c r="D11" s="208"/>
      <c r="E11" s="209"/>
      <c r="F11" s="208" t="s">
        <v>168</v>
      </c>
      <c r="G11" s="208"/>
      <c r="H11" s="208"/>
      <c r="I11" s="208"/>
      <c r="J11" s="282" t="s">
        <v>169</v>
      </c>
      <c r="K11" s="210"/>
      <c r="L11" s="210"/>
      <c r="M11" s="211"/>
      <c r="N11" s="210" t="s">
        <v>170</v>
      </c>
      <c r="O11" s="210"/>
      <c r="P11" s="210"/>
      <c r="Q11" s="211"/>
      <c r="R11" s="210" t="s">
        <v>171</v>
      </c>
      <c r="S11" s="210"/>
      <c r="T11" s="210"/>
      <c r="U11" s="212"/>
    </row>
    <row r="12" spans="2:21" s="151" customFormat="1" ht="27" customHeight="1" x14ac:dyDescent="0.45">
      <c r="B12" s="266" t="s">
        <v>71</v>
      </c>
      <c r="C12" s="267"/>
      <c r="D12" s="267"/>
      <c r="E12" s="191"/>
      <c r="F12" s="268" t="s">
        <v>103</v>
      </c>
      <c r="G12" s="269"/>
      <c r="H12" s="269"/>
      <c r="I12" s="270"/>
      <c r="J12" s="191" t="s">
        <v>71</v>
      </c>
      <c r="K12" s="188"/>
      <c r="L12" s="188"/>
      <c r="M12" s="192"/>
      <c r="N12" s="189" t="s">
        <v>100</v>
      </c>
      <c r="O12" s="190"/>
      <c r="P12" s="190"/>
      <c r="Q12" s="190"/>
      <c r="R12" s="172" t="s">
        <v>384</v>
      </c>
      <c r="S12" s="173"/>
      <c r="T12" s="173"/>
      <c r="U12" s="193"/>
    </row>
    <row r="13" spans="2:21" s="151" customFormat="1" ht="27" customHeight="1" x14ac:dyDescent="0.45">
      <c r="B13" s="271" t="s">
        <v>186</v>
      </c>
      <c r="C13" s="242"/>
      <c r="D13" s="242"/>
      <c r="E13" s="242"/>
      <c r="F13" s="272" t="s">
        <v>366</v>
      </c>
      <c r="G13" s="273"/>
      <c r="H13" s="273"/>
      <c r="I13" s="274"/>
      <c r="J13" s="195" t="s">
        <v>370</v>
      </c>
      <c r="K13" s="196"/>
      <c r="L13" s="196"/>
      <c r="M13" s="196"/>
      <c r="N13" s="275" t="s">
        <v>365</v>
      </c>
      <c r="O13" s="276"/>
      <c r="P13" s="276"/>
      <c r="Q13" s="276"/>
      <c r="R13" s="277" t="s">
        <v>383</v>
      </c>
      <c r="S13" s="278"/>
      <c r="T13" s="278"/>
      <c r="U13" s="279"/>
    </row>
    <row r="14" spans="2:21" s="151" customFormat="1" ht="27" customHeight="1" x14ac:dyDescent="0.45">
      <c r="B14" s="251" t="s">
        <v>258</v>
      </c>
      <c r="C14" s="252"/>
      <c r="D14" s="252"/>
      <c r="E14" s="185"/>
      <c r="F14" s="185" t="s">
        <v>187</v>
      </c>
      <c r="G14" s="171"/>
      <c r="H14" s="171"/>
      <c r="I14" s="240"/>
      <c r="J14" s="253" t="s">
        <v>303</v>
      </c>
      <c r="K14" s="254"/>
      <c r="L14" s="254"/>
      <c r="M14" s="254"/>
      <c r="N14" s="255" t="s">
        <v>188</v>
      </c>
      <c r="O14" s="256"/>
      <c r="P14" s="256"/>
      <c r="Q14" s="256"/>
      <c r="R14" s="257" t="s">
        <v>298</v>
      </c>
      <c r="S14" s="258"/>
      <c r="T14" s="258"/>
      <c r="U14" s="259"/>
    </row>
    <row r="15" spans="2:21" s="151" customFormat="1" ht="27" customHeight="1" x14ac:dyDescent="0.45">
      <c r="B15" s="260" t="s">
        <v>283</v>
      </c>
      <c r="C15" s="217"/>
      <c r="D15" s="217"/>
      <c r="E15" s="168"/>
      <c r="F15" s="238" t="s">
        <v>304</v>
      </c>
      <c r="G15" s="237"/>
      <c r="H15" s="237"/>
      <c r="I15" s="239"/>
      <c r="J15" s="261" t="s">
        <v>382</v>
      </c>
      <c r="K15" s="262"/>
      <c r="L15" s="262"/>
      <c r="M15" s="262"/>
      <c r="N15" s="238" t="s">
        <v>189</v>
      </c>
      <c r="O15" s="237"/>
      <c r="P15" s="237"/>
      <c r="Q15" s="237"/>
      <c r="R15" s="263" t="s">
        <v>348</v>
      </c>
      <c r="S15" s="264"/>
      <c r="T15" s="264"/>
      <c r="U15" s="265"/>
    </row>
    <row r="16" spans="2:21" s="151" customFormat="1" ht="27" customHeight="1" x14ac:dyDescent="0.45">
      <c r="B16" s="249" t="s">
        <v>74</v>
      </c>
      <c r="C16" s="223"/>
      <c r="D16" s="223"/>
      <c r="E16" s="162"/>
      <c r="F16" s="223" t="s">
        <v>75</v>
      </c>
      <c r="G16" s="223"/>
      <c r="H16" s="223"/>
      <c r="I16" s="223"/>
      <c r="J16" s="223" t="s">
        <v>74</v>
      </c>
      <c r="K16" s="223"/>
      <c r="L16" s="223"/>
      <c r="M16" s="162"/>
      <c r="N16" s="162" t="s">
        <v>75</v>
      </c>
      <c r="O16" s="163"/>
      <c r="P16" s="163"/>
      <c r="Q16" s="163"/>
      <c r="R16" s="162" t="s">
        <v>106</v>
      </c>
      <c r="S16" s="163"/>
      <c r="T16" s="163"/>
      <c r="U16" s="164"/>
    </row>
    <row r="17" spans="2:21" s="151" customFormat="1" ht="27" customHeight="1" x14ac:dyDescent="0.45">
      <c r="B17" s="250" t="s">
        <v>104</v>
      </c>
      <c r="C17" s="205"/>
      <c r="D17" s="205"/>
      <c r="E17" s="167"/>
      <c r="F17" s="205" t="s">
        <v>159</v>
      </c>
      <c r="G17" s="205"/>
      <c r="H17" s="205"/>
      <c r="I17" s="205"/>
      <c r="J17" s="205" t="s">
        <v>117</v>
      </c>
      <c r="K17" s="205"/>
      <c r="L17" s="205"/>
      <c r="M17" s="167"/>
      <c r="N17" s="167" t="s">
        <v>233</v>
      </c>
      <c r="O17" s="166"/>
      <c r="P17" s="166"/>
      <c r="Q17" s="166"/>
      <c r="R17" s="167" t="s">
        <v>166</v>
      </c>
      <c r="S17" s="166"/>
      <c r="T17" s="166"/>
      <c r="U17" s="169"/>
    </row>
    <row r="18" spans="2:21" s="110" customFormat="1" ht="12.95" customHeight="1" x14ac:dyDescent="0.25">
      <c r="B18" s="111" t="s">
        <v>45</v>
      </c>
      <c r="C18" s="112">
        <f>第二週明細!W12</f>
        <v>734.7</v>
      </c>
      <c r="D18" s="113" t="s">
        <v>9</v>
      </c>
      <c r="E18" s="114">
        <f>第二週明細!W8</f>
        <v>25.5</v>
      </c>
      <c r="F18" s="113" t="s">
        <v>45</v>
      </c>
      <c r="G18" s="112">
        <f>第二週明細!W20</f>
        <v>759.7</v>
      </c>
      <c r="H18" s="113" t="s">
        <v>9</v>
      </c>
      <c r="I18" s="114">
        <f>第二週明細!W16</f>
        <v>25.3</v>
      </c>
      <c r="J18" s="113" t="s">
        <v>45</v>
      </c>
      <c r="K18" s="112">
        <f>第二週明細!W28</f>
        <v>759.6</v>
      </c>
      <c r="L18" s="113" t="s">
        <v>9</v>
      </c>
      <c r="M18" s="120">
        <f>第二週明細!W24</f>
        <v>24</v>
      </c>
      <c r="N18" s="123" t="s">
        <v>45</v>
      </c>
      <c r="O18" s="122">
        <f>第二週明細!W36</f>
        <v>732.6</v>
      </c>
      <c r="P18" s="123" t="s">
        <v>9</v>
      </c>
      <c r="Q18" s="139">
        <f>第二週明細!W32</f>
        <v>25</v>
      </c>
      <c r="R18" s="123" t="s">
        <v>45</v>
      </c>
      <c r="S18" s="122">
        <f>第二週明細!W44</f>
        <v>750.3</v>
      </c>
      <c r="T18" s="123" t="s">
        <v>9</v>
      </c>
      <c r="U18" s="156">
        <f>第二週明細!W40</f>
        <v>25.5</v>
      </c>
    </row>
    <row r="19" spans="2:21" s="110" customFormat="1" ht="12.95" customHeight="1" thickBot="1" x14ac:dyDescent="0.3">
      <c r="B19" s="116" t="s">
        <v>7</v>
      </c>
      <c r="C19" s="117">
        <f>第二週明細!W6</f>
        <v>99</v>
      </c>
      <c r="D19" s="118" t="s">
        <v>11</v>
      </c>
      <c r="E19" s="117">
        <f>第二週明細!W10</f>
        <v>27.3</v>
      </c>
      <c r="F19" s="118" t="s">
        <v>7</v>
      </c>
      <c r="G19" s="117">
        <f>第二週明細!W14</f>
        <v>106.5</v>
      </c>
      <c r="H19" s="118" t="s">
        <v>47</v>
      </c>
      <c r="I19" s="117">
        <f>第二週明細!W18</f>
        <v>26.5</v>
      </c>
      <c r="J19" s="118" t="s">
        <v>7</v>
      </c>
      <c r="K19" s="117">
        <f>第二週明細!W22</f>
        <v>108</v>
      </c>
      <c r="L19" s="118" t="s">
        <v>11</v>
      </c>
      <c r="M19" s="121">
        <f>第二週明細!W26</f>
        <v>27.9</v>
      </c>
      <c r="N19" s="118" t="s">
        <v>7</v>
      </c>
      <c r="O19" s="117">
        <f>第二週明細!W30</f>
        <v>99.5</v>
      </c>
      <c r="P19" s="118" t="s">
        <v>11</v>
      </c>
      <c r="Q19" s="121">
        <f>第二週明細!W34</f>
        <v>27.4</v>
      </c>
      <c r="R19" s="118" t="s">
        <v>7</v>
      </c>
      <c r="S19" s="117">
        <f>第二週明細!W38</f>
        <v>103</v>
      </c>
      <c r="T19" s="118" t="s">
        <v>11</v>
      </c>
      <c r="U19" s="119">
        <f>第二週明細!W42</f>
        <v>27.2</v>
      </c>
    </row>
    <row r="20" spans="2:21" s="100" customFormat="1" ht="15" customHeight="1" x14ac:dyDescent="0.25">
      <c r="B20" s="246" t="s">
        <v>172</v>
      </c>
      <c r="C20" s="210"/>
      <c r="D20" s="210"/>
      <c r="E20" s="211"/>
      <c r="F20" s="210" t="s">
        <v>173</v>
      </c>
      <c r="G20" s="210"/>
      <c r="H20" s="210"/>
      <c r="I20" s="210"/>
      <c r="J20" s="210" t="s">
        <v>174</v>
      </c>
      <c r="K20" s="210"/>
      <c r="L20" s="210"/>
      <c r="M20" s="210"/>
      <c r="N20" s="209" t="s">
        <v>175</v>
      </c>
      <c r="O20" s="207"/>
      <c r="P20" s="207"/>
      <c r="Q20" s="207"/>
      <c r="R20" s="209" t="s">
        <v>176</v>
      </c>
      <c r="S20" s="207"/>
      <c r="T20" s="207"/>
      <c r="U20" s="247"/>
    </row>
    <row r="21" spans="2:21" s="151" customFormat="1" ht="27" customHeight="1" x14ac:dyDescent="0.45">
      <c r="B21" s="160" t="s">
        <v>71</v>
      </c>
      <c r="C21" s="161"/>
      <c r="D21" s="161"/>
      <c r="E21" s="161"/>
      <c r="F21" s="189" t="s">
        <v>72</v>
      </c>
      <c r="G21" s="190"/>
      <c r="H21" s="190"/>
      <c r="I21" s="248"/>
      <c r="J21" s="191" t="s">
        <v>71</v>
      </c>
      <c r="K21" s="188"/>
      <c r="L21" s="188"/>
      <c r="M21" s="192"/>
      <c r="N21" s="189" t="s">
        <v>100</v>
      </c>
      <c r="O21" s="190"/>
      <c r="P21" s="190"/>
      <c r="Q21" s="190"/>
      <c r="R21" s="172" t="s">
        <v>388</v>
      </c>
      <c r="S21" s="173"/>
      <c r="T21" s="173"/>
      <c r="U21" s="193"/>
    </row>
    <row r="22" spans="2:21" s="151" customFormat="1" ht="27" customHeight="1" x14ac:dyDescent="0.45">
      <c r="B22" s="224" t="s">
        <v>319</v>
      </c>
      <c r="C22" s="198"/>
      <c r="D22" s="198"/>
      <c r="E22" s="198"/>
      <c r="F22" s="225" t="s">
        <v>371</v>
      </c>
      <c r="G22" s="226"/>
      <c r="H22" s="226"/>
      <c r="I22" s="227"/>
      <c r="J22" s="228" t="s">
        <v>329</v>
      </c>
      <c r="K22" s="229"/>
      <c r="L22" s="229"/>
      <c r="M22" s="230"/>
      <c r="N22" s="231" t="s">
        <v>362</v>
      </c>
      <c r="O22" s="232"/>
      <c r="P22" s="232"/>
      <c r="Q22" s="232"/>
      <c r="R22" s="233" t="s">
        <v>330</v>
      </c>
      <c r="S22" s="234"/>
      <c r="T22" s="234"/>
      <c r="U22" s="235"/>
    </row>
    <row r="23" spans="2:21" s="151" customFormat="1" ht="27" customHeight="1" x14ac:dyDescent="0.45">
      <c r="B23" s="236" t="s">
        <v>354</v>
      </c>
      <c r="C23" s="237"/>
      <c r="D23" s="237"/>
      <c r="E23" s="237"/>
      <c r="F23" s="238" t="s">
        <v>192</v>
      </c>
      <c r="G23" s="237"/>
      <c r="H23" s="237"/>
      <c r="I23" s="239"/>
      <c r="J23" s="174" t="s">
        <v>299</v>
      </c>
      <c r="K23" s="171"/>
      <c r="L23" s="171"/>
      <c r="M23" s="240"/>
      <c r="N23" s="241" t="s">
        <v>260</v>
      </c>
      <c r="O23" s="242"/>
      <c r="P23" s="242"/>
      <c r="Q23" s="242"/>
      <c r="R23" s="243" t="s">
        <v>389</v>
      </c>
      <c r="S23" s="244"/>
      <c r="T23" s="244"/>
      <c r="U23" s="245"/>
    </row>
    <row r="24" spans="2:21" s="151" customFormat="1" ht="27" customHeight="1" x14ac:dyDescent="0.45">
      <c r="B24" s="213" t="s">
        <v>377</v>
      </c>
      <c r="C24" s="180"/>
      <c r="D24" s="180"/>
      <c r="E24" s="180"/>
      <c r="F24" s="214" t="s">
        <v>193</v>
      </c>
      <c r="G24" s="215"/>
      <c r="H24" s="215"/>
      <c r="I24" s="216"/>
      <c r="J24" s="217" t="s">
        <v>338</v>
      </c>
      <c r="K24" s="217"/>
      <c r="L24" s="217"/>
      <c r="M24" s="217"/>
      <c r="N24" s="218" t="s">
        <v>320</v>
      </c>
      <c r="O24" s="219"/>
      <c r="P24" s="219"/>
      <c r="Q24" s="219"/>
      <c r="R24" s="183" t="s">
        <v>355</v>
      </c>
      <c r="S24" s="184"/>
      <c r="T24" s="184"/>
      <c r="U24" s="220"/>
    </row>
    <row r="25" spans="2:21" s="151" customFormat="1" ht="27" customHeight="1" x14ac:dyDescent="0.45">
      <c r="B25" s="221" t="s">
        <v>106</v>
      </c>
      <c r="C25" s="163"/>
      <c r="D25" s="163"/>
      <c r="E25" s="163"/>
      <c r="F25" s="162" t="s">
        <v>75</v>
      </c>
      <c r="G25" s="163"/>
      <c r="H25" s="163"/>
      <c r="I25" s="222"/>
      <c r="J25" s="223" t="s">
        <v>75</v>
      </c>
      <c r="K25" s="223"/>
      <c r="L25" s="223"/>
      <c r="M25" s="223"/>
      <c r="N25" s="162" t="s">
        <v>74</v>
      </c>
      <c r="O25" s="163"/>
      <c r="P25" s="163"/>
      <c r="Q25" s="163"/>
      <c r="R25" s="162" t="s">
        <v>106</v>
      </c>
      <c r="S25" s="163"/>
      <c r="T25" s="163"/>
      <c r="U25" s="164"/>
    </row>
    <row r="26" spans="2:21" s="151" customFormat="1" ht="27" customHeight="1" x14ac:dyDescent="0.45">
      <c r="B26" s="160" t="s">
        <v>195</v>
      </c>
      <c r="C26" s="161"/>
      <c r="D26" s="161"/>
      <c r="E26" s="161"/>
      <c r="F26" s="168" t="s">
        <v>194</v>
      </c>
      <c r="G26" s="161"/>
      <c r="H26" s="161"/>
      <c r="I26" s="204"/>
      <c r="J26" s="205" t="s">
        <v>196</v>
      </c>
      <c r="K26" s="205"/>
      <c r="L26" s="205"/>
      <c r="M26" s="205"/>
      <c r="N26" s="167" t="s">
        <v>165</v>
      </c>
      <c r="O26" s="166"/>
      <c r="P26" s="166"/>
      <c r="Q26" s="166"/>
      <c r="R26" s="167" t="s">
        <v>206</v>
      </c>
      <c r="S26" s="166"/>
      <c r="T26" s="166"/>
      <c r="U26" s="169"/>
    </row>
    <row r="27" spans="2:21" s="110" customFormat="1" ht="12.95" customHeight="1" x14ac:dyDescent="0.25">
      <c r="B27" s="111" t="s">
        <v>45</v>
      </c>
      <c r="C27" s="112">
        <f>第三週明細!W12</f>
        <v>754.8</v>
      </c>
      <c r="D27" s="113" t="s">
        <v>9</v>
      </c>
      <c r="E27" s="120">
        <f>第三週明細!W8</f>
        <v>24</v>
      </c>
      <c r="F27" s="113" t="s">
        <v>45</v>
      </c>
      <c r="G27" s="112">
        <f>第三週明細!W20</f>
        <v>736.7</v>
      </c>
      <c r="H27" s="113" t="s">
        <v>9</v>
      </c>
      <c r="I27" s="114">
        <f>第三週明細!W16</f>
        <v>25.5</v>
      </c>
      <c r="J27" s="113" t="s">
        <v>45</v>
      </c>
      <c r="K27" s="112">
        <f>第三週明細!W28</f>
        <v>725.4</v>
      </c>
      <c r="L27" s="113" t="s">
        <v>9</v>
      </c>
      <c r="M27" s="114">
        <f>第三週明細!W24</f>
        <v>25</v>
      </c>
      <c r="N27" s="123" t="s">
        <v>45</v>
      </c>
      <c r="O27" s="122">
        <f>第三週明細!W36</f>
        <v>732.9</v>
      </c>
      <c r="P27" s="123" t="s">
        <v>9</v>
      </c>
      <c r="Q27" s="139">
        <f>第三週明細!W32</f>
        <v>24.5</v>
      </c>
      <c r="R27" s="123" t="s">
        <v>45</v>
      </c>
      <c r="S27" s="122">
        <f>第三週明細!W44</f>
        <v>726.9</v>
      </c>
      <c r="T27" s="123" t="s">
        <v>9</v>
      </c>
      <c r="U27" s="156">
        <f>第三週明細!W40</f>
        <v>24.5</v>
      </c>
    </row>
    <row r="28" spans="2:21" s="110" customFormat="1" ht="12.95" customHeight="1" thickBot="1" x14ac:dyDescent="0.3">
      <c r="B28" s="116" t="s">
        <v>7</v>
      </c>
      <c r="C28" s="117">
        <f>第三週明細!W6</f>
        <v>108.5</v>
      </c>
      <c r="D28" s="118" t="s">
        <v>11</v>
      </c>
      <c r="E28" s="121">
        <f>第三週明細!W10</f>
        <v>26.2</v>
      </c>
      <c r="F28" s="118" t="s">
        <v>7</v>
      </c>
      <c r="G28" s="117">
        <f>第三週明細!W14</f>
        <v>100</v>
      </c>
      <c r="H28" s="118" t="s">
        <v>47</v>
      </c>
      <c r="I28" s="117">
        <f>第三週明細!W18</f>
        <v>26.8</v>
      </c>
      <c r="J28" s="118" t="s">
        <v>7</v>
      </c>
      <c r="K28" s="117">
        <f>第三週明細!W22</f>
        <v>98</v>
      </c>
      <c r="L28" s="118" t="s">
        <v>11</v>
      </c>
      <c r="M28" s="117">
        <f>第三週明細!W26</f>
        <v>27.1</v>
      </c>
      <c r="N28" s="118" t="s">
        <v>7</v>
      </c>
      <c r="O28" s="117">
        <f>第三週明細!W30</f>
        <v>100.5</v>
      </c>
      <c r="P28" s="118" t="s">
        <v>11</v>
      </c>
      <c r="Q28" s="121">
        <f>第三週明細!W34</f>
        <v>27.6</v>
      </c>
      <c r="R28" s="118" t="s">
        <v>7</v>
      </c>
      <c r="S28" s="117">
        <f>第三週明細!W38</f>
        <v>99.5</v>
      </c>
      <c r="T28" s="118" t="s">
        <v>11</v>
      </c>
      <c r="U28" s="119">
        <f>第三週明細!W42</f>
        <v>27.1</v>
      </c>
    </row>
    <row r="29" spans="2:21" s="100" customFormat="1" ht="15" customHeight="1" x14ac:dyDescent="0.25">
      <c r="B29" s="206" t="s">
        <v>177</v>
      </c>
      <c r="C29" s="207"/>
      <c r="D29" s="207"/>
      <c r="E29" s="207"/>
      <c r="F29" s="208" t="s">
        <v>178</v>
      </c>
      <c r="G29" s="208"/>
      <c r="H29" s="208"/>
      <c r="I29" s="209"/>
      <c r="J29" s="210" t="s">
        <v>179</v>
      </c>
      <c r="K29" s="210"/>
      <c r="L29" s="210"/>
      <c r="M29" s="211"/>
      <c r="N29" s="210" t="s">
        <v>180</v>
      </c>
      <c r="O29" s="210"/>
      <c r="P29" s="210"/>
      <c r="Q29" s="211"/>
      <c r="R29" s="210" t="s">
        <v>181</v>
      </c>
      <c r="S29" s="210"/>
      <c r="T29" s="210"/>
      <c r="U29" s="212"/>
    </row>
    <row r="30" spans="2:21" s="158" customFormat="1" ht="27" customHeight="1" x14ac:dyDescent="0.25">
      <c r="B30" s="187" t="s">
        <v>71</v>
      </c>
      <c r="C30" s="188"/>
      <c r="D30" s="188"/>
      <c r="E30" s="188"/>
      <c r="F30" s="189" t="s">
        <v>103</v>
      </c>
      <c r="G30" s="190"/>
      <c r="H30" s="190"/>
      <c r="I30" s="190"/>
      <c r="J30" s="191" t="s">
        <v>71</v>
      </c>
      <c r="K30" s="188"/>
      <c r="L30" s="188"/>
      <c r="M30" s="192"/>
      <c r="N30" s="189" t="s">
        <v>100</v>
      </c>
      <c r="O30" s="190"/>
      <c r="P30" s="190"/>
      <c r="Q30" s="190"/>
      <c r="R30" s="172" t="s">
        <v>363</v>
      </c>
      <c r="S30" s="173"/>
      <c r="T30" s="173"/>
      <c r="U30" s="193"/>
    </row>
    <row r="31" spans="2:21" s="158" customFormat="1" ht="27" customHeight="1" x14ac:dyDescent="0.25">
      <c r="B31" s="194" t="s">
        <v>291</v>
      </c>
      <c r="C31" s="190"/>
      <c r="D31" s="190"/>
      <c r="E31" s="190"/>
      <c r="F31" s="195" t="s">
        <v>199</v>
      </c>
      <c r="G31" s="196"/>
      <c r="H31" s="196"/>
      <c r="I31" s="196"/>
      <c r="J31" s="197" t="s">
        <v>201</v>
      </c>
      <c r="K31" s="198"/>
      <c r="L31" s="198"/>
      <c r="M31" s="198"/>
      <c r="N31" s="199" t="s">
        <v>372</v>
      </c>
      <c r="O31" s="200"/>
      <c r="P31" s="200"/>
      <c r="Q31" s="200"/>
      <c r="R31" s="201" t="s">
        <v>342</v>
      </c>
      <c r="S31" s="202"/>
      <c r="T31" s="202"/>
      <c r="U31" s="203"/>
    </row>
    <row r="32" spans="2:21" s="158" customFormat="1" ht="27" customHeight="1" x14ac:dyDescent="0.25">
      <c r="B32" s="170" t="s">
        <v>259</v>
      </c>
      <c r="C32" s="171"/>
      <c r="D32" s="171"/>
      <c r="E32" s="171"/>
      <c r="F32" s="172" t="s">
        <v>374</v>
      </c>
      <c r="G32" s="173"/>
      <c r="H32" s="173"/>
      <c r="I32" s="173"/>
      <c r="J32" s="174" t="s">
        <v>305</v>
      </c>
      <c r="K32" s="175"/>
      <c r="L32" s="175"/>
      <c r="M32" s="175"/>
      <c r="N32" s="176" t="s">
        <v>261</v>
      </c>
      <c r="O32" s="177"/>
      <c r="P32" s="177"/>
      <c r="Q32" s="177"/>
      <c r="R32" s="168" t="s">
        <v>300</v>
      </c>
      <c r="S32" s="161"/>
      <c r="T32" s="161"/>
      <c r="U32" s="178"/>
    </row>
    <row r="33" spans="2:21" s="158" customFormat="1" ht="27" customHeight="1" x14ac:dyDescent="0.25">
      <c r="B33" s="160" t="s">
        <v>207</v>
      </c>
      <c r="C33" s="161"/>
      <c r="D33" s="161"/>
      <c r="E33" s="161"/>
      <c r="F33" s="179" t="s">
        <v>157</v>
      </c>
      <c r="G33" s="180"/>
      <c r="H33" s="180"/>
      <c r="I33" s="180"/>
      <c r="J33" s="181" t="s">
        <v>301</v>
      </c>
      <c r="K33" s="182"/>
      <c r="L33" s="182"/>
      <c r="M33" s="182"/>
      <c r="N33" s="183" t="s">
        <v>197</v>
      </c>
      <c r="O33" s="184"/>
      <c r="P33" s="184"/>
      <c r="Q33" s="184"/>
      <c r="R33" s="185" t="s">
        <v>302</v>
      </c>
      <c r="S33" s="171"/>
      <c r="T33" s="171"/>
      <c r="U33" s="186"/>
    </row>
    <row r="34" spans="2:21" s="158" customFormat="1" ht="27" customHeight="1" x14ac:dyDescent="0.25">
      <c r="B34" s="160" t="s">
        <v>75</v>
      </c>
      <c r="C34" s="161"/>
      <c r="D34" s="161"/>
      <c r="E34" s="161"/>
      <c r="F34" s="162" t="s">
        <v>74</v>
      </c>
      <c r="G34" s="163"/>
      <c r="H34" s="163"/>
      <c r="I34" s="163"/>
      <c r="J34" s="162" t="s">
        <v>75</v>
      </c>
      <c r="K34" s="163"/>
      <c r="L34" s="163"/>
      <c r="M34" s="163"/>
      <c r="N34" s="162" t="s">
        <v>106</v>
      </c>
      <c r="O34" s="163"/>
      <c r="P34" s="163"/>
      <c r="Q34" s="163"/>
      <c r="R34" s="162" t="s">
        <v>74</v>
      </c>
      <c r="S34" s="163"/>
      <c r="T34" s="163"/>
      <c r="U34" s="164"/>
    </row>
    <row r="35" spans="2:21" s="158" customFormat="1" ht="27" customHeight="1" x14ac:dyDescent="0.25">
      <c r="B35" s="165" t="s">
        <v>202</v>
      </c>
      <c r="C35" s="166"/>
      <c r="D35" s="166"/>
      <c r="E35" s="166"/>
      <c r="F35" s="167" t="s">
        <v>205</v>
      </c>
      <c r="G35" s="166"/>
      <c r="H35" s="166"/>
      <c r="I35" s="166"/>
      <c r="J35" s="168" t="s">
        <v>204</v>
      </c>
      <c r="K35" s="161"/>
      <c r="L35" s="161"/>
      <c r="M35" s="161"/>
      <c r="N35" s="167" t="s">
        <v>200</v>
      </c>
      <c r="O35" s="166"/>
      <c r="P35" s="166"/>
      <c r="Q35" s="166"/>
      <c r="R35" s="167" t="s">
        <v>203</v>
      </c>
      <c r="S35" s="166"/>
      <c r="T35" s="166"/>
      <c r="U35" s="169"/>
    </row>
    <row r="36" spans="2:21" s="110" customFormat="1" ht="12.95" customHeight="1" x14ac:dyDescent="0.25">
      <c r="B36" s="143" t="s">
        <v>45</v>
      </c>
      <c r="C36" s="112">
        <f>'第四週明細 '!W12</f>
        <v>719.4</v>
      </c>
      <c r="D36" s="145" t="s">
        <v>46</v>
      </c>
      <c r="E36" s="114">
        <f>'第四週明細 '!W8</f>
        <v>25</v>
      </c>
      <c r="F36" s="144" t="s">
        <v>45</v>
      </c>
      <c r="G36" s="112">
        <f>'第四週明細 '!W20</f>
        <v>740</v>
      </c>
      <c r="H36" s="145" t="s">
        <v>46</v>
      </c>
      <c r="I36" s="120">
        <f>'第四週明細 '!W16</f>
        <v>24</v>
      </c>
      <c r="J36" s="113" t="s">
        <v>45</v>
      </c>
      <c r="K36" s="112">
        <f>'第四週明細 '!W28</f>
        <v>740.7</v>
      </c>
      <c r="L36" s="113" t="s">
        <v>9</v>
      </c>
      <c r="M36" s="114">
        <f>'第四週明細 '!W24</f>
        <v>25.5</v>
      </c>
      <c r="N36" s="123"/>
      <c r="O36" s="122">
        <f>'第四週明細 '!W36</f>
        <v>738.7</v>
      </c>
      <c r="P36" s="123" t="s">
        <v>9</v>
      </c>
      <c r="Q36" s="139">
        <f>'第四週明細 '!W32</f>
        <v>23.5</v>
      </c>
      <c r="R36" s="123" t="s">
        <v>45</v>
      </c>
      <c r="S36" s="122">
        <f>'第四週明細 '!W44</f>
        <v>719.1</v>
      </c>
      <c r="T36" s="123" t="s">
        <v>9</v>
      </c>
      <c r="U36" s="156">
        <f>'第四週明細 '!W40</f>
        <v>25.5</v>
      </c>
    </row>
    <row r="37" spans="2:21" s="110" customFormat="1" ht="12.95" customHeight="1" thickBot="1" x14ac:dyDescent="0.3">
      <c r="B37" s="138" t="s">
        <v>44</v>
      </c>
      <c r="C37" s="141">
        <f>'第四週明細 '!W6</f>
        <v>96</v>
      </c>
      <c r="D37" s="140" t="s">
        <v>47</v>
      </c>
      <c r="E37" s="141">
        <f>'第四週明細 '!W10</f>
        <v>27.6</v>
      </c>
      <c r="F37" s="140" t="s">
        <v>44</v>
      </c>
      <c r="G37" s="141">
        <f>'第四週明細 '!W14</f>
        <v>104</v>
      </c>
      <c r="H37" s="140" t="s">
        <v>47</v>
      </c>
      <c r="I37" s="142">
        <f>'第四週明細 '!W18</f>
        <v>27</v>
      </c>
      <c r="J37" s="118" t="s">
        <v>7</v>
      </c>
      <c r="K37" s="117">
        <f>'第四週明細 '!W22</f>
        <v>100</v>
      </c>
      <c r="L37" s="118" t="s">
        <v>11</v>
      </c>
      <c r="M37" s="117">
        <f>'第四週明細 '!W26</f>
        <v>27.8</v>
      </c>
      <c r="N37" s="118" t="s">
        <v>7</v>
      </c>
      <c r="O37" s="117">
        <f>'第四週明細 '!W30</f>
        <v>105</v>
      </c>
      <c r="P37" s="118" t="s">
        <v>11</v>
      </c>
      <c r="Q37" s="121">
        <f>'第四週明細 '!W34</f>
        <v>26.8</v>
      </c>
      <c r="R37" s="118" t="s">
        <v>7</v>
      </c>
      <c r="S37" s="117">
        <f>'第四週明細 '!W38</f>
        <v>97.5</v>
      </c>
      <c r="T37" s="118" t="s">
        <v>11</v>
      </c>
      <c r="U37" s="119">
        <f>'第四週明細 '!W42</f>
        <v>24.9</v>
      </c>
    </row>
  </sheetData>
  <mergeCells count="143">
    <mergeCell ref="R2:U2"/>
    <mergeCell ref="B3:E3"/>
    <mergeCell ref="F3:I3"/>
    <mergeCell ref="J3:M3"/>
    <mergeCell ref="N3:Q3"/>
    <mergeCell ref="R3:U3"/>
    <mergeCell ref="B1:F1"/>
    <mergeCell ref="J1:M1"/>
    <mergeCell ref="N1:P1"/>
    <mergeCell ref="B2:E2"/>
    <mergeCell ref="F2:I2"/>
    <mergeCell ref="J2:M2"/>
    <mergeCell ref="N2:Q2"/>
    <mergeCell ref="B4:E4"/>
    <mergeCell ref="F4:I4"/>
    <mergeCell ref="J4:M4"/>
    <mergeCell ref="N4:Q4"/>
    <mergeCell ref="R4:U4"/>
    <mergeCell ref="B5:E5"/>
    <mergeCell ref="F5:I5"/>
    <mergeCell ref="J5:M5"/>
    <mergeCell ref="N5:Q5"/>
    <mergeCell ref="R5:U5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7:U7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7"/>
  <sheetViews>
    <sheetView zoomScale="70" zoomScaleNormal="70" workbookViewId="0">
      <selection activeCell="F12" sqref="F12:I12"/>
    </sheetView>
  </sheetViews>
  <sheetFormatPr defaultColWidth="9" defaultRowHeight="16.5" x14ac:dyDescent="0.25"/>
  <cols>
    <col min="1" max="1" width="2.625" style="96" customWidth="1"/>
    <col min="2" max="21" width="10.625" style="98" customWidth="1"/>
    <col min="22" max="16384" width="9" style="96"/>
  </cols>
  <sheetData>
    <row r="1" spans="2:21" ht="35.1" customHeight="1" thickBot="1" x14ac:dyDescent="0.35">
      <c r="B1" s="301"/>
      <c r="C1" s="301"/>
      <c r="D1" s="301"/>
      <c r="E1" s="301"/>
      <c r="F1" s="301"/>
      <c r="J1" s="302"/>
      <c r="K1" s="302"/>
      <c r="L1" s="302"/>
      <c r="M1" s="302"/>
      <c r="N1" s="302"/>
      <c r="O1" s="302"/>
      <c r="P1" s="302"/>
      <c r="Q1" s="137"/>
      <c r="R1" s="137"/>
      <c r="S1" s="137"/>
      <c r="T1" s="137"/>
      <c r="U1" s="109"/>
    </row>
    <row r="2" spans="2:21" s="100" customFormat="1" ht="15" customHeight="1" x14ac:dyDescent="0.25">
      <c r="B2" s="246" t="s">
        <v>160</v>
      </c>
      <c r="C2" s="210"/>
      <c r="D2" s="210"/>
      <c r="E2" s="211"/>
      <c r="F2" s="210" t="s">
        <v>161</v>
      </c>
      <c r="G2" s="210"/>
      <c r="H2" s="210"/>
      <c r="I2" s="210"/>
      <c r="J2" s="303" t="s">
        <v>162</v>
      </c>
      <c r="K2" s="303"/>
      <c r="L2" s="303"/>
      <c r="M2" s="303"/>
      <c r="N2" s="210" t="s">
        <v>163</v>
      </c>
      <c r="O2" s="210"/>
      <c r="P2" s="210"/>
      <c r="Q2" s="211"/>
      <c r="R2" s="210" t="s">
        <v>164</v>
      </c>
      <c r="S2" s="210"/>
      <c r="T2" s="210"/>
      <c r="U2" s="212"/>
    </row>
    <row r="3" spans="2:21" s="151" customFormat="1" ht="27" customHeight="1" x14ac:dyDescent="0.45">
      <c r="B3" s="160" t="s">
        <v>71</v>
      </c>
      <c r="C3" s="161"/>
      <c r="D3" s="161"/>
      <c r="E3" s="161"/>
      <c r="F3" s="189" t="s">
        <v>72</v>
      </c>
      <c r="G3" s="190"/>
      <c r="H3" s="190"/>
      <c r="I3" s="248"/>
      <c r="J3" s="191" t="s">
        <v>71</v>
      </c>
      <c r="K3" s="188"/>
      <c r="L3" s="188"/>
      <c r="M3" s="192"/>
      <c r="N3" s="189" t="s">
        <v>102</v>
      </c>
      <c r="O3" s="190"/>
      <c r="P3" s="190"/>
      <c r="Q3" s="190"/>
      <c r="R3" s="299" t="s">
        <v>385</v>
      </c>
      <c r="S3" s="299"/>
      <c r="T3" s="299"/>
      <c r="U3" s="300"/>
    </row>
    <row r="4" spans="2:21" s="151" customFormat="1" ht="27" customHeight="1" x14ac:dyDescent="0.45">
      <c r="B4" s="288" t="s">
        <v>183</v>
      </c>
      <c r="C4" s="254"/>
      <c r="D4" s="254"/>
      <c r="E4" s="254"/>
      <c r="F4" s="218" t="s">
        <v>182</v>
      </c>
      <c r="G4" s="219"/>
      <c r="H4" s="219"/>
      <c r="I4" s="289"/>
      <c r="J4" s="272" t="s">
        <v>296</v>
      </c>
      <c r="K4" s="273"/>
      <c r="L4" s="273"/>
      <c r="M4" s="274"/>
      <c r="N4" s="290" t="s">
        <v>275</v>
      </c>
      <c r="O4" s="291"/>
      <c r="P4" s="291"/>
      <c r="Q4" s="291"/>
      <c r="R4" s="201" t="s">
        <v>364</v>
      </c>
      <c r="S4" s="202"/>
      <c r="T4" s="202"/>
      <c r="U4" s="203"/>
    </row>
    <row r="5" spans="2:21" s="151" customFormat="1" ht="27" customHeight="1" x14ac:dyDescent="0.45">
      <c r="B5" s="213" t="s">
        <v>381</v>
      </c>
      <c r="C5" s="180"/>
      <c r="D5" s="180"/>
      <c r="E5" s="180"/>
      <c r="F5" s="292" t="s">
        <v>392</v>
      </c>
      <c r="G5" s="293"/>
      <c r="H5" s="293"/>
      <c r="I5" s="294"/>
      <c r="J5" s="197" t="s">
        <v>297</v>
      </c>
      <c r="K5" s="198"/>
      <c r="L5" s="198"/>
      <c r="M5" s="295"/>
      <c r="N5" s="174" t="s">
        <v>185</v>
      </c>
      <c r="O5" s="175"/>
      <c r="P5" s="175"/>
      <c r="Q5" s="175"/>
      <c r="R5" s="296" t="s">
        <v>343</v>
      </c>
      <c r="S5" s="297"/>
      <c r="T5" s="297"/>
      <c r="U5" s="298"/>
    </row>
    <row r="6" spans="2:21" s="151" customFormat="1" ht="27" customHeight="1" x14ac:dyDescent="0.45">
      <c r="B6" s="283" t="s">
        <v>380</v>
      </c>
      <c r="C6" s="177"/>
      <c r="D6" s="177"/>
      <c r="E6" s="177"/>
      <c r="F6" s="284" t="s">
        <v>270</v>
      </c>
      <c r="G6" s="285"/>
      <c r="H6" s="285"/>
      <c r="I6" s="286"/>
      <c r="J6" s="168" t="s">
        <v>394</v>
      </c>
      <c r="K6" s="161"/>
      <c r="L6" s="161"/>
      <c r="M6" s="204"/>
      <c r="N6" s="168" t="s">
        <v>257</v>
      </c>
      <c r="O6" s="161"/>
      <c r="P6" s="161"/>
      <c r="Q6" s="161"/>
      <c r="R6" s="189" t="s">
        <v>376</v>
      </c>
      <c r="S6" s="190"/>
      <c r="T6" s="190"/>
      <c r="U6" s="287"/>
    </row>
    <row r="7" spans="2:21" s="151" customFormat="1" ht="27" customHeight="1" x14ac:dyDescent="0.45">
      <c r="B7" s="221" t="s">
        <v>75</v>
      </c>
      <c r="C7" s="163"/>
      <c r="D7" s="163"/>
      <c r="E7" s="163"/>
      <c r="F7" s="162" t="s">
        <v>74</v>
      </c>
      <c r="G7" s="163"/>
      <c r="H7" s="163"/>
      <c r="I7" s="222"/>
      <c r="J7" s="162" t="s">
        <v>115</v>
      </c>
      <c r="K7" s="163"/>
      <c r="L7" s="163"/>
      <c r="M7" s="222"/>
      <c r="N7" s="162" t="s">
        <v>75</v>
      </c>
      <c r="O7" s="163"/>
      <c r="P7" s="163"/>
      <c r="Q7" s="163"/>
      <c r="R7" s="162" t="s">
        <v>74</v>
      </c>
      <c r="S7" s="163"/>
      <c r="T7" s="163"/>
      <c r="U7" s="164"/>
    </row>
    <row r="8" spans="2:21" s="151" customFormat="1" ht="27" customHeight="1" x14ac:dyDescent="0.45">
      <c r="B8" s="165" t="s">
        <v>165</v>
      </c>
      <c r="C8" s="166"/>
      <c r="D8" s="166"/>
      <c r="E8" s="280"/>
      <c r="F8" s="167" t="s">
        <v>116</v>
      </c>
      <c r="G8" s="166"/>
      <c r="H8" s="166"/>
      <c r="I8" s="280"/>
      <c r="J8" s="167" t="s">
        <v>184</v>
      </c>
      <c r="K8" s="166"/>
      <c r="L8" s="166"/>
      <c r="M8" s="280"/>
      <c r="N8" s="167" t="s">
        <v>224</v>
      </c>
      <c r="O8" s="166"/>
      <c r="P8" s="166"/>
      <c r="Q8" s="166"/>
      <c r="R8" s="167" t="s">
        <v>292</v>
      </c>
      <c r="S8" s="166"/>
      <c r="T8" s="166"/>
      <c r="U8" s="169"/>
    </row>
    <row r="9" spans="2:21" s="110" customFormat="1" ht="12.95" customHeight="1" x14ac:dyDescent="0.25">
      <c r="B9" s="152" t="s">
        <v>45</v>
      </c>
      <c r="C9" s="122">
        <f>第一週明細!W12</f>
        <v>740.3</v>
      </c>
      <c r="D9" s="123" t="s">
        <v>9</v>
      </c>
      <c r="E9" s="124">
        <f>第一週明細!W8</f>
        <v>23.5</v>
      </c>
      <c r="F9" s="123" t="s">
        <v>45</v>
      </c>
      <c r="G9" s="122">
        <f>第一週明細!W20</f>
        <v>730.2</v>
      </c>
      <c r="H9" s="123" t="s">
        <v>9</v>
      </c>
      <c r="I9" s="124">
        <f>第一週明細!W16</f>
        <v>25</v>
      </c>
      <c r="J9" s="123" t="s">
        <v>45</v>
      </c>
      <c r="K9" s="122">
        <f>第一週明細!W28</f>
        <v>737.4</v>
      </c>
      <c r="L9" s="123" t="s">
        <v>9</v>
      </c>
      <c r="M9" s="124">
        <f>第一週明細!W24</f>
        <v>25</v>
      </c>
      <c r="N9" s="123" t="s">
        <v>45</v>
      </c>
      <c r="O9" s="122">
        <f>第一週明細!W36</f>
        <v>736.8</v>
      </c>
      <c r="P9" s="123" t="s">
        <v>9</v>
      </c>
      <c r="Q9" s="139">
        <f>第一週明細!W32</f>
        <v>24</v>
      </c>
      <c r="R9" s="113" t="s">
        <v>45</v>
      </c>
      <c r="S9" s="112">
        <f>第一週明細!W44</f>
        <v>759.1</v>
      </c>
      <c r="T9" s="113" t="s">
        <v>9</v>
      </c>
      <c r="U9" s="115">
        <f>第一週明細!W40</f>
        <v>25.5</v>
      </c>
    </row>
    <row r="10" spans="2:21" s="110" customFormat="1" ht="12.95" customHeight="1" thickBot="1" x14ac:dyDescent="0.3">
      <c r="B10" s="116" t="s">
        <v>7</v>
      </c>
      <c r="C10" s="117">
        <f>第一週明細!W6</f>
        <v>105</v>
      </c>
      <c r="D10" s="118" t="s">
        <v>11</v>
      </c>
      <c r="E10" s="117">
        <f>第一週明細!W10</f>
        <v>27.2</v>
      </c>
      <c r="F10" s="118" t="s">
        <v>7</v>
      </c>
      <c r="G10" s="117">
        <f>第一週明細!W14</f>
        <v>99</v>
      </c>
      <c r="H10" s="118" t="s">
        <v>11</v>
      </c>
      <c r="I10" s="117">
        <f>第一週明細!W18</f>
        <v>27.3</v>
      </c>
      <c r="J10" s="118" t="s">
        <v>7</v>
      </c>
      <c r="K10" s="117">
        <f>第一週明細!W22</f>
        <v>100.5</v>
      </c>
      <c r="L10" s="118" t="s">
        <v>11</v>
      </c>
      <c r="M10" s="117">
        <f>第一週明細!W26</f>
        <v>27.6</v>
      </c>
      <c r="N10" s="118" t="s">
        <v>7</v>
      </c>
      <c r="O10" s="117">
        <f>第一週明細!W30</f>
        <v>103</v>
      </c>
      <c r="P10" s="118" t="s">
        <v>11</v>
      </c>
      <c r="Q10" s="121">
        <f>第一週明細!W34</f>
        <v>27.2</v>
      </c>
      <c r="R10" s="118" t="s">
        <v>7</v>
      </c>
      <c r="S10" s="117">
        <f>第一週明細!W38</f>
        <v>105</v>
      </c>
      <c r="T10" s="118" t="s">
        <v>11</v>
      </c>
      <c r="U10" s="119">
        <f>第一週明細!W42</f>
        <v>27.4</v>
      </c>
    </row>
    <row r="11" spans="2:21" s="100" customFormat="1" ht="15" customHeight="1" x14ac:dyDescent="0.25">
      <c r="B11" s="281" t="s">
        <v>167</v>
      </c>
      <c r="C11" s="208"/>
      <c r="D11" s="208"/>
      <c r="E11" s="209"/>
      <c r="F11" s="208" t="s">
        <v>168</v>
      </c>
      <c r="G11" s="208"/>
      <c r="H11" s="208"/>
      <c r="I11" s="208"/>
      <c r="J11" s="282" t="s">
        <v>169</v>
      </c>
      <c r="K11" s="210"/>
      <c r="L11" s="210"/>
      <c r="M11" s="211"/>
      <c r="N11" s="210" t="s">
        <v>170</v>
      </c>
      <c r="O11" s="210"/>
      <c r="P11" s="210"/>
      <c r="Q11" s="211"/>
      <c r="R11" s="210" t="s">
        <v>171</v>
      </c>
      <c r="S11" s="210"/>
      <c r="T11" s="210"/>
      <c r="U11" s="212"/>
    </row>
    <row r="12" spans="2:21" s="151" customFormat="1" ht="27" customHeight="1" x14ac:dyDescent="0.45">
      <c r="B12" s="266" t="s">
        <v>71</v>
      </c>
      <c r="C12" s="267"/>
      <c r="D12" s="267"/>
      <c r="E12" s="191"/>
      <c r="F12" s="268" t="s">
        <v>103</v>
      </c>
      <c r="G12" s="269"/>
      <c r="H12" s="269"/>
      <c r="I12" s="270"/>
      <c r="J12" s="191" t="s">
        <v>71</v>
      </c>
      <c r="K12" s="188"/>
      <c r="L12" s="188"/>
      <c r="M12" s="192"/>
      <c r="N12" s="189" t="s">
        <v>101</v>
      </c>
      <c r="O12" s="190"/>
      <c r="P12" s="190"/>
      <c r="Q12" s="190"/>
      <c r="R12" s="172" t="s">
        <v>384</v>
      </c>
      <c r="S12" s="173"/>
      <c r="T12" s="173"/>
      <c r="U12" s="193"/>
    </row>
    <row r="13" spans="2:21" s="151" customFormat="1" ht="27" customHeight="1" x14ac:dyDescent="0.45">
      <c r="B13" s="271" t="s">
        <v>186</v>
      </c>
      <c r="C13" s="242"/>
      <c r="D13" s="242"/>
      <c r="E13" s="242"/>
      <c r="F13" s="272" t="s">
        <v>366</v>
      </c>
      <c r="G13" s="273"/>
      <c r="H13" s="273"/>
      <c r="I13" s="274"/>
      <c r="J13" s="195" t="s">
        <v>370</v>
      </c>
      <c r="K13" s="196"/>
      <c r="L13" s="196"/>
      <c r="M13" s="196"/>
      <c r="N13" s="275" t="s">
        <v>365</v>
      </c>
      <c r="O13" s="276"/>
      <c r="P13" s="276"/>
      <c r="Q13" s="276"/>
      <c r="R13" s="277" t="s">
        <v>383</v>
      </c>
      <c r="S13" s="278"/>
      <c r="T13" s="278"/>
      <c r="U13" s="279"/>
    </row>
    <row r="14" spans="2:21" s="151" customFormat="1" ht="27" customHeight="1" x14ac:dyDescent="0.45">
      <c r="B14" s="251" t="s">
        <v>258</v>
      </c>
      <c r="C14" s="252"/>
      <c r="D14" s="252"/>
      <c r="E14" s="185"/>
      <c r="F14" s="185" t="s">
        <v>187</v>
      </c>
      <c r="G14" s="171"/>
      <c r="H14" s="171"/>
      <c r="I14" s="240"/>
      <c r="J14" s="253" t="s">
        <v>303</v>
      </c>
      <c r="K14" s="254"/>
      <c r="L14" s="254"/>
      <c r="M14" s="254"/>
      <c r="N14" s="255" t="s">
        <v>188</v>
      </c>
      <c r="O14" s="256"/>
      <c r="P14" s="256"/>
      <c r="Q14" s="256"/>
      <c r="R14" s="257" t="s">
        <v>298</v>
      </c>
      <c r="S14" s="258"/>
      <c r="T14" s="258"/>
      <c r="U14" s="259"/>
    </row>
    <row r="15" spans="2:21" s="151" customFormat="1" ht="27" customHeight="1" x14ac:dyDescent="0.45">
      <c r="B15" s="260" t="s">
        <v>283</v>
      </c>
      <c r="C15" s="217"/>
      <c r="D15" s="217"/>
      <c r="E15" s="168"/>
      <c r="F15" s="238" t="s">
        <v>304</v>
      </c>
      <c r="G15" s="237"/>
      <c r="H15" s="237"/>
      <c r="I15" s="239"/>
      <c r="J15" s="261" t="s">
        <v>382</v>
      </c>
      <c r="K15" s="262"/>
      <c r="L15" s="262"/>
      <c r="M15" s="262"/>
      <c r="N15" s="238" t="s">
        <v>189</v>
      </c>
      <c r="O15" s="237"/>
      <c r="P15" s="237"/>
      <c r="Q15" s="237"/>
      <c r="R15" s="263" t="s">
        <v>348</v>
      </c>
      <c r="S15" s="264"/>
      <c r="T15" s="264"/>
      <c r="U15" s="265"/>
    </row>
    <row r="16" spans="2:21" s="151" customFormat="1" ht="27" customHeight="1" x14ac:dyDescent="0.45">
      <c r="B16" s="249" t="s">
        <v>74</v>
      </c>
      <c r="C16" s="223"/>
      <c r="D16" s="223"/>
      <c r="E16" s="162"/>
      <c r="F16" s="223" t="s">
        <v>75</v>
      </c>
      <c r="G16" s="223"/>
      <c r="H16" s="223"/>
      <c r="I16" s="223"/>
      <c r="J16" s="223" t="s">
        <v>74</v>
      </c>
      <c r="K16" s="223"/>
      <c r="L16" s="223"/>
      <c r="M16" s="162"/>
      <c r="N16" s="162" t="s">
        <v>105</v>
      </c>
      <c r="O16" s="163"/>
      <c r="P16" s="163"/>
      <c r="Q16" s="163"/>
      <c r="R16" s="162" t="s">
        <v>106</v>
      </c>
      <c r="S16" s="163"/>
      <c r="T16" s="163"/>
      <c r="U16" s="164"/>
    </row>
    <row r="17" spans="2:21" s="151" customFormat="1" ht="27" customHeight="1" x14ac:dyDescent="0.45">
      <c r="B17" s="250" t="s">
        <v>104</v>
      </c>
      <c r="C17" s="205"/>
      <c r="D17" s="205"/>
      <c r="E17" s="167"/>
      <c r="F17" s="205" t="s">
        <v>159</v>
      </c>
      <c r="G17" s="205"/>
      <c r="H17" s="205"/>
      <c r="I17" s="205"/>
      <c r="J17" s="205" t="s">
        <v>117</v>
      </c>
      <c r="K17" s="205"/>
      <c r="L17" s="205"/>
      <c r="M17" s="167"/>
      <c r="N17" s="167" t="s">
        <v>233</v>
      </c>
      <c r="O17" s="166"/>
      <c r="P17" s="166"/>
      <c r="Q17" s="166"/>
      <c r="R17" s="167" t="s">
        <v>166</v>
      </c>
      <c r="S17" s="166"/>
      <c r="T17" s="166"/>
      <c r="U17" s="169"/>
    </row>
    <row r="18" spans="2:21" s="110" customFormat="1" ht="12.95" customHeight="1" x14ac:dyDescent="0.25">
      <c r="B18" s="111" t="s">
        <v>45</v>
      </c>
      <c r="C18" s="112">
        <f>第二週明細!W12</f>
        <v>734.7</v>
      </c>
      <c r="D18" s="113" t="s">
        <v>9</v>
      </c>
      <c r="E18" s="114">
        <f>第二週明細!W8</f>
        <v>25.5</v>
      </c>
      <c r="F18" s="113" t="s">
        <v>45</v>
      </c>
      <c r="G18" s="112">
        <f>第二週明細!W20</f>
        <v>759.7</v>
      </c>
      <c r="H18" s="113" t="s">
        <v>9</v>
      </c>
      <c r="I18" s="114">
        <f>第二週明細!W16</f>
        <v>25.3</v>
      </c>
      <c r="J18" s="113" t="s">
        <v>45</v>
      </c>
      <c r="K18" s="112">
        <f>第二週明細!W28</f>
        <v>759.6</v>
      </c>
      <c r="L18" s="113" t="s">
        <v>9</v>
      </c>
      <c r="M18" s="120">
        <f>第二週明細!W24</f>
        <v>24</v>
      </c>
      <c r="N18" s="123" t="s">
        <v>45</v>
      </c>
      <c r="O18" s="122">
        <f>第二週明細!W36</f>
        <v>732.6</v>
      </c>
      <c r="P18" s="123" t="s">
        <v>9</v>
      </c>
      <c r="Q18" s="139">
        <f>第二週明細!W32</f>
        <v>25</v>
      </c>
      <c r="R18" s="123" t="s">
        <v>45</v>
      </c>
      <c r="S18" s="122">
        <f>第二週明細!W44</f>
        <v>750.3</v>
      </c>
      <c r="T18" s="123" t="s">
        <v>9</v>
      </c>
      <c r="U18" s="156">
        <f>第二週明細!W40</f>
        <v>25.5</v>
      </c>
    </row>
    <row r="19" spans="2:21" s="110" customFormat="1" ht="12.95" customHeight="1" thickBot="1" x14ac:dyDescent="0.3">
      <c r="B19" s="116" t="s">
        <v>7</v>
      </c>
      <c r="C19" s="117">
        <f>第二週明細!W6</f>
        <v>99</v>
      </c>
      <c r="D19" s="118" t="s">
        <v>11</v>
      </c>
      <c r="E19" s="117">
        <f>第二週明細!W10</f>
        <v>27.3</v>
      </c>
      <c r="F19" s="118" t="s">
        <v>7</v>
      </c>
      <c r="G19" s="117">
        <f>第二週明細!W14</f>
        <v>106.5</v>
      </c>
      <c r="H19" s="118" t="s">
        <v>47</v>
      </c>
      <c r="I19" s="117">
        <f>第二週明細!W18</f>
        <v>26.5</v>
      </c>
      <c r="J19" s="118" t="s">
        <v>7</v>
      </c>
      <c r="K19" s="117">
        <f>第二週明細!W22</f>
        <v>108</v>
      </c>
      <c r="L19" s="118" t="s">
        <v>11</v>
      </c>
      <c r="M19" s="121">
        <f>第二週明細!W26</f>
        <v>27.9</v>
      </c>
      <c r="N19" s="118" t="s">
        <v>7</v>
      </c>
      <c r="O19" s="117">
        <f>第二週明細!W30</f>
        <v>99.5</v>
      </c>
      <c r="P19" s="118" t="s">
        <v>11</v>
      </c>
      <c r="Q19" s="121">
        <f>第二週明細!W34</f>
        <v>27.4</v>
      </c>
      <c r="R19" s="118" t="s">
        <v>7</v>
      </c>
      <c r="S19" s="117">
        <f>第二週明細!W38</f>
        <v>103</v>
      </c>
      <c r="T19" s="118" t="s">
        <v>11</v>
      </c>
      <c r="U19" s="119">
        <f>第二週明細!W42</f>
        <v>27.2</v>
      </c>
    </row>
    <row r="20" spans="2:21" s="100" customFormat="1" ht="15" customHeight="1" x14ac:dyDescent="0.25">
      <c r="B20" s="246" t="s">
        <v>172</v>
      </c>
      <c r="C20" s="210"/>
      <c r="D20" s="210"/>
      <c r="E20" s="211"/>
      <c r="F20" s="210" t="s">
        <v>173</v>
      </c>
      <c r="G20" s="210"/>
      <c r="H20" s="210"/>
      <c r="I20" s="210"/>
      <c r="J20" s="210" t="s">
        <v>174</v>
      </c>
      <c r="K20" s="210"/>
      <c r="L20" s="210"/>
      <c r="M20" s="210"/>
      <c r="N20" s="209" t="s">
        <v>175</v>
      </c>
      <c r="O20" s="207"/>
      <c r="P20" s="207"/>
      <c r="Q20" s="207"/>
      <c r="R20" s="209" t="s">
        <v>176</v>
      </c>
      <c r="S20" s="207"/>
      <c r="T20" s="207"/>
      <c r="U20" s="247"/>
    </row>
    <row r="21" spans="2:21" s="151" customFormat="1" ht="27" customHeight="1" x14ac:dyDescent="0.45">
      <c r="B21" s="160" t="s">
        <v>107</v>
      </c>
      <c r="C21" s="161"/>
      <c r="D21" s="161"/>
      <c r="E21" s="161"/>
      <c r="F21" s="189" t="s">
        <v>108</v>
      </c>
      <c r="G21" s="190"/>
      <c r="H21" s="190"/>
      <c r="I21" s="248"/>
      <c r="J21" s="191" t="s">
        <v>71</v>
      </c>
      <c r="K21" s="188"/>
      <c r="L21" s="188"/>
      <c r="M21" s="192"/>
      <c r="N21" s="189" t="s">
        <v>100</v>
      </c>
      <c r="O21" s="190"/>
      <c r="P21" s="190"/>
      <c r="Q21" s="190"/>
      <c r="R21" s="172" t="s">
        <v>388</v>
      </c>
      <c r="S21" s="173"/>
      <c r="T21" s="173"/>
      <c r="U21" s="193"/>
    </row>
    <row r="22" spans="2:21" s="151" customFormat="1" ht="27" customHeight="1" x14ac:dyDescent="0.45">
      <c r="B22" s="224" t="s">
        <v>319</v>
      </c>
      <c r="C22" s="198"/>
      <c r="D22" s="198"/>
      <c r="E22" s="198"/>
      <c r="F22" s="225" t="s">
        <v>371</v>
      </c>
      <c r="G22" s="226"/>
      <c r="H22" s="226"/>
      <c r="I22" s="227"/>
      <c r="J22" s="228" t="s">
        <v>329</v>
      </c>
      <c r="K22" s="229"/>
      <c r="L22" s="229"/>
      <c r="M22" s="230"/>
      <c r="N22" s="231" t="s">
        <v>362</v>
      </c>
      <c r="O22" s="232"/>
      <c r="P22" s="232"/>
      <c r="Q22" s="232"/>
      <c r="R22" s="233" t="s">
        <v>330</v>
      </c>
      <c r="S22" s="234"/>
      <c r="T22" s="234"/>
      <c r="U22" s="235"/>
    </row>
    <row r="23" spans="2:21" s="151" customFormat="1" ht="27" customHeight="1" x14ac:dyDescent="0.45">
      <c r="B23" s="236" t="s">
        <v>354</v>
      </c>
      <c r="C23" s="237"/>
      <c r="D23" s="237"/>
      <c r="E23" s="237"/>
      <c r="F23" s="238" t="s">
        <v>192</v>
      </c>
      <c r="G23" s="237"/>
      <c r="H23" s="237"/>
      <c r="I23" s="239"/>
      <c r="J23" s="174" t="s">
        <v>299</v>
      </c>
      <c r="K23" s="171"/>
      <c r="L23" s="171"/>
      <c r="M23" s="240"/>
      <c r="N23" s="241" t="s">
        <v>260</v>
      </c>
      <c r="O23" s="242"/>
      <c r="P23" s="242"/>
      <c r="Q23" s="242"/>
      <c r="R23" s="243" t="s">
        <v>389</v>
      </c>
      <c r="S23" s="244"/>
      <c r="T23" s="244"/>
      <c r="U23" s="245"/>
    </row>
    <row r="24" spans="2:21" s="151" customFormat="1" ht="27" customHeight="1" x14ac:dyDescent="0.45">
      <c r="B24" s="213" t="s">
        <v>377</v>
      </c>
      <c r="C24" s="180"/>
      <c r="D24" s="180"/>
      <c r="E24" s="180"/>
      <c r="F24" s="214" t="s">
        <v>193</v>
      </c>
      <c r="G24" s="215"/>
      <c r="H24" s="215"/>
      <c r="I24" s="216"/>
      <c r="J24" s="217" t="s">
        <v>338</v>
      </c>
      <c r="K24" s="217"/>
      <c r="L24" s="217"/>
      <c r="M24" s="217"/>
      <c r="N24" s="218" t="s">
        <v>320</v>
      </c>
      <c r="O24" s="219"/>
      <c r="P24" s="219"/>
      <c r="Q24" s="219"/>
      <c r="R24" s="183" t="s">
        <v>355</v>
      </c>
      <c r="S24" s="184"/>
      <c r="T24" s="184"/>
      <c r="U24" s="220"/>
    </row>
    <row r="25" spans="2:21" s="151" customFormat="1" ht="27" customHeight="1" x14ac:dyDescent="0.45">
      <c r="B25" s="221" t="s">
        <v>190</v>
      </c>
      <c r="C25" s="163"/>
      <c r="D25" s="163"/>
      <c r="E25" s="163"/>
      <c r="F25" s="162" t="s">
        <v>191</v>
      </c>
      <c r="G25" s="163"/>
      <c r="H25" s="163"/>
      <c r="I25" s="222"/>
      <c r="J25" s="223" t="s">
        <v>75</v>
      </c>
      <c r="K25" s="223"/>
      <c r="L25" s="223"/>
      <c r="M25" s="223"/>
      <c r="N25" s="162" t="s">
        <v>74</v>
      </c>
      <c r="O25" s="163"/>
      <c r="P25" s="163"/>
      <c r="Q25" s="163"/>
      <c r="R25" s="162" t="s">
        <v>110</v>
      </c>
      <c r="S25" s="163"/>
      <c r="T25" s="163"/>
      <c r="U25" s="164"/>
    </row>
    <row r="26" spans="2:21" s="151" customFormat="1" ht="27" customHeight="1" x14ac:dyDescent="0.45">
      <c r="B26" s="160" t="s">
        <v>195</v>
      </c>
      <c r="C26" s="161"/>
      <c r="D26" s="161"/>
      <c r="E26" s="161"/>
      <c r="F26" s="168" t="s">
        <v>194</v>
      </c>
      <c r="G26" s="161"/>
      <c r="H26" s="161"/>
      <c r="I26" s="204"/>
      <c r="J26" s="205" t="s">
        <v>196</v>
      </c>
      <c r="K26" s="205"/>
      <c r="L26" s="205"/>
      <c r="M26" s="205"/>
      <c r="N26" s="167" t="s">
        <v>198</v>
      </c>
      <c r="O26" s="166"/>
      <c r="P26" s="166"/>
      <c r="Q26" s="166"/>
      <c r="R26" s="167" t="s">
        <v>206</v>
      </c>
      <c r="S26" s="166"/>
      <c r="T26" s="166"/>
      <c r="U26" s="169"/>
    </row>
    <row r="27" spans="2:21" s="110" customFormat="1" ht="12.95" customHeight="1" x14ac:dyDescent="0.25">
      <c r="B27" s="111" t="s">
        <v>45</v>
      </c>
      <c r="C27" s="112">
        <f>第三週明細!W12</f>
        <v>754.8</v>
      </c>
      <c r="D27" s="113" t="s">
        <v>9</v>
      </c>
      <c r="E27" s="120">
        <f>第三週明細!W8</f>
        <v>24</v>
      </c>
      <c r="F27" s="113" t="s">
        <v>45</v>
      </c>
      <c r="G27" s="112">
        <f>第三週明細!W20</f>
        <v>736.7</v>
      </c>
      <c r="H27" s="113" t="s">
        <v>9</v>
      </c>
      <c r="I27" s="114">
        <f>第三週明細!W16</f>
        <v>25.5</v>
      </c>
      <c r="J27" s="113" t="s">
        <v>45</v>
      </c>
      <c r="K27" s="112">
        <f>第三週明細!W28</f>
        <v>725.4</v>
      </c>
      <c r="L27" s="113" t="s">
        <v>9</v>
      </c>
      <c r="M27" s="114">
        <f>第三週明細!W24</f>
        <v>25</v>
      </c>
      <c r="N27" s="123" t="s">
        <v>45</v>
      </c>
      <c r="O27" s="122">
        <f>第三週明細!W36</f>
        <v>732.9</v>
      </c>
      <c r="P27" s="123" t="s">
        <v>9</v>
      </c>
      <c r="Q27" s="139">
        <f>第三週明細!W32</f>
        <v>24.5</v>
      </c>
      <c r="R27" s="123" t="s">
        <v>45</v>
      </c>
      <c r="S27" s="122">
        <f>第三週明細!W44</f>
        <v>726.9</v>
      </c>
      <c r="T27" s="123" t="s">
        <v>9</v>
      </c>
      <c r="U27" s="156">
        <f>第三週明細!W40</f>
        <v>24.5</v>
      </c>
    </row>
    <row r="28" spans="2:21" s="110" customFormat="1" ht="12.95" customHeight="1" thickBot="1" x14ac:dyDescent="0.3">
      <c r="B28" s="116" t="s">
        <v>7</v>
      </c>
      <c r="C28" s="117">
        <f>第三週明細!W6</f>
        <v>108.5</v>
      </c>
      <c r="D28" s="118" t="s">
        <v>11</v>
      </c>
      <c r="E28" s="121">
        <f>第三週明細!W10</f>
        <v>26.2</v>
      </c>
      <c r="F28" s="118" t="s">
        <v>7</v>
      </c>
      <c r="G28" s="117">
        <f>第三週明細!W14</f>
        <v>100</v>
      </c>
      <c r="H28" s="118" t="s">
        <v>47</v>
      </c>
      <c r="I28" s="117">
        <f>第三週明細!W18</f>
        <v>26.8</v>
      </c>
      <c r="J28" s="118" t="s">
        <v>7</v>
      </c>
      <c r="K28" s="117">
        <f>第三週明細!W22</f>
        <v>98</v>
      </c>
      <c r="L28" s="118" t="s">
        <v>11</v>
      </c>
      <c r="M28" s="117">
        <f>第三週明細!W26</f>
        <v>27.1</v>
      </c>
      <c r="N28" s="118" t="s">
        <v>7</v>
      </c>
      <c r="O28" s="117">
        <f>第三週明細!W30</f>
        <v>100.5</v>
      </c>
      <c r="P28" s="118" t="s">
        <v>11</v>
      </c>
      <c r="Q28" s="121">
        <f>第三週明細!W34</f>
        <v>27.6</v>
      </c>
      <c r="R28" s="118" t="s">
        <v>7</v>
      </c>
      <c r="S28" s="117">
        <f>第三週明細!W38</f>
        <v>99.5</v>
      </c>
      <c r="T28" s="118" t="s">
        <v>11</v>
      </c>
      <c r="U28" s="119">
        <f>第三週明細!W42</f>
        <v>27.1</v>
      </c>
    </row>
    <row r="29" spans="2:21" s="100" customFormat="1" ht="15" customHeight="1" x14ac:dyDescent="0.25">
      <c r="B29" s="206" t="s">
        <v>177</v>
      </c>
      <c r="C29" s="207"/>
      <c r="D29" s="207"/>
      <c r="E29" s="207"/>
      <c r="F29" s="208" t="s">
        <v>178</v>
      </c>
      <c r="G29" s="208"/>
      <c r="H29" s="208"/>
      <c r="I29" s="209"/>
      <c r="J29" s="210" t="s">
        <v>179</v>
      </c>
      <c r="K29" s="210"/>
      <c r="L29" s="210"/>
      <c r="M29" s="211"/>
      <c r="N29" s="210" t="s">
        <v>180</v>
      </c>
      <c r="O29" s="210"/>
      <c r="P29" s="210"/>
      <c r="Q29" s="211"/>
      <c r="R29" s="210" t="s">
        <v>181</v>
      </c>
      <c r="S29" s="210"/>
      <c r="T29" s="210"/>
      <c r="U29" s="212"/>
    </row>
    <row r="30" spans="2:21" s="158" customFormat="1" ht="27" customHeight="1" x14ac:dyDescent="0.25">
      <c r="B30" s="187" t="s">
        <v>71</v>
      </c>
      <c r="C30" s="188"/>
      <c r="D30" s="188"/>
      <c r="E30" s="188"/>
      <c r="F30" s="189" t="s">
        <v>103</v>
      </c>
      <c r="G30" s="190"/>
      <c r="H30" s="190"/>
      <c r="I30" s="190"/>
      <c r="J30" s="191" t="s">
        <v>71</v>
      </c>
      <c r="K30" s="188"/>
      <c r="L30" s="188"/>
      <c r="M30" s="192"/>
      <c r="N30" s="189" t="s">
        <v>101</v>
      </c>
      <c r="O30" s="190"/>
      <c r="P30" s="190"/>
      <c r="Q30" s="190"/>
      <c r="R30" s="172" t="s">
        <v>363</v>
      </c>
      <c r="S30" s="173"/>
      <c r="T30" s="173"/>
      <c r="U30" s="193"/>
    </row>
    <row r="31" spans="2:21" s="158" customFormat="1" ht="27" customHeight="1" x14ac:dyDescent="0.25">
      <c r="B31" s="194" t="s">
        <v>291</v>
      </c>
      <c r="C31" s="190"/>
      <c r="D31" s="190"/>
      <c r="E31" s="190"/>
      <c r="F31" s="195" t="s">
        <v>199</v>
      </c>
      <c r="G31" s="196"/>
      <c r="H31" s="196"/>
      <c r="I31" s="196"/>
      <c r="J31" s="197" t="s">
        <v>201</v>
      </c>
      <c r="K31" s="198"/>
      <c r="L31" s="198"/>
      <c r="M31" s="198"/>
      <c r="N31" s="199" t="s">
        <v>372</v>
      </c>
      <c r="O31" s="200"/>
      <c r="P31" s="200"/>
      <c r="Q31" s="200"/>
      <c r="R31" s="201" t="s">
        <v>342</v>
      </c>
      <c r="S31" s="202"/>
      <c r="T31" s="202"/>
      <c r="U31" s="203"/>
    </row>
    <row r="32" spans="2:21" s="158" customFormat="1" ht="27" customHeight="1" x14ac:dyDescent="0.25">
      <c r="B32" s="170" t="s">
        <v>259</v>
      </c>
      <c r="C32" s="171"/>
      <c r="D32" s="171"/>
      <c r="E32" s="171"/>
      <c r="F32" s="172" t="s">
        <v>374</v>
      </c>
      <c r="G32" s="173"/>
      <c r="H32" s="173"/>
      <c r="I32" s="173"/>
      <c r="J32" s="174" t="s">
        <v>305</v>
      </c>
      <c r="K32" s="175"/>
      <c r="L32" s="175"/>
      <c r="M32" s="175"/>
      <c r="N32" s="176" t="s">
        <v>261</v>
      </c>
      <c r="O32" s="177"/>
      <c r="P32" s="177"/>
      <c r="Q32" s="177"/>
      <c r="R32" s="168" t="s">
        <v>300</v>
      </c>
      <c r="S32" s="161"/>
      <c r="T32" s="161"/>
      <c r="U32" s="178"/>
    </row>
    <row r="33" spans="2:21" s="158" customFormat="1" ht="27" customHeight="1" x14ac:dyDescent="0.25">
      <c r="B33" s="160" t="s">
        <v>207</v>
      </c>
      <c r="C33" s="161"/>
      <c r="D33" s="161"/>
      <c r="E33" s="161"/>
      <c r="F33" s="179" t="s">
        <v>157</v>
      </c>
      <c r="G33" s="180"/>
      <c r="H33" s="180"/>
      <c r="I33" s="180"/>
      <c r="J33" s="181" t="s">
        <v>301</v>
      </c>
      <c r="K33" s="182"/>
      <c r="L33" s="182"/>
      <c r="M33" s="182"/>
      <c r="N33" s="183" t="s">
        <v>197</v>
      </c>
      <c r="O33" s="184"/>
      <c r="P33" s="184"/>
      <c r="Q33" s="184"/>
      <c r="R33" s="185" t="s">
        <v>302</v>
      </c>
      <c r="S33" s="171"/>
      <c r="T33" s="171"/>
      <c r="U33" s="186"/>
    </row>
    <row r="34" spans="2:21" s="158" customFormat="1" ht="27" customHeight="1" x14ac:dyDescent="0.25">
      <c r="B34" s="160" t="s">
        <v>158</v>
      </c>
      <c r="C34" s="161"/>
      <c r="D34" s="161"/>
      <c r="E34" s="161"/>
      <c r="F34" s="162" t="s">
        <v>74</v>
      </c>
      <c r="G34" s="163"/>
      <c r="H34" s="163"/>
      <c r="I34" s="163"/>
      <c r="J34" s="162" t="s">
        <v>109</v>
      </c>
      <c r="K34" s="163"/>
      <c r="L34" s="163"/>
      <c r="M34" s="163"/>
      <c r="N34" s="162" t="s">
        <v>110</v>
      </c>
      <c r="O34" s="163"/>
      <c r="P34" s="163"/>
      <c r="Q34" s="163"/>
      <c r="R34" s="162" t="s">
        <v>74</v>
      </c>
      <c r="S34" s="163"/>
      <c r="T34" s="163"/>
      <c r="U34" s="164"/>
    </row>
    <row r="35" spans="2:21" s="158" customFormat="1" ht="27" customHeight="1" x14ac:dyDescent="0.25">
      <c r="B35" s="165" t="s">
        <v>202</v>
      </c>
      <c r="C35" s="166"/>
      <c r="D35" s="166"/>
      <c r="E35" s="166"/>
      <c r="F35" s="167" t="s">
        <v>205</v>
      </c>
      <c r="G35" s="166"/>
      <c r="H35" s="166"/>
      <c r="I35" s="166"/>
      <c r="J35" s="168" t="s">
        <v>204</v>
      </c>
      <c r="K35" s="161"/>
      <c r="L35" s="161"/>
      <c r="M35" s="161"/>
      <c r="N35" s="167" t="s">
        <v>200</v>
      </c>
      <c r="O35" s="166"/>
      <c r="P35" s="166"/>
      <c r="Q35" s="166"/>
      <c r="R35" s="167" t="s">
        <v>203</v>
      </c>
      <c r="S35" s="166"/>
      <c r="T35" s="166"/>
      <c r="U35" s="169"/>
    </row>
    <row r="36" spans="2:21" s="110" customFormat="1" ht="12.95" customHeight="1" x14ac:dyDescent="0.25">
      <c r="B36" s="143" t="s">
        <v>45</v>
      </c>
      <c r="C36" s="112">
        <f>'第四週明細 '!W12</f>
        <v>719.4</v>
      </c>
      <c r="D36" s="145" t="s">
        <v>46</v>
      </c>
      <c r="E36" s="114">
        <f>'第四週明細 '!W8</f>
        <v>25</v>
      </c>
      <c r="F36" s="144" t="s">
        <v>45</v>
      </c>
      <c r="G36" s="112">
        <f>'第四週明細 '!W20</f>
        <v>740</v>
      </c>
      <c r="H36" s="145" t="s">
        <v>46</v>
      </c>
      <c r="I36" s="120">
        <f>'第四週明細 '!W16</f>
        <v>24</v>
      </c>
      <c r="J36" s="113" t="s">
        <v>45</v>
      </c>
      <c r="K36" s="112">
        <f>'第四週明細 '!W28</f>
        <v>740.7</v>
      </c>
      <c r="L36" s="113" t="s">
        <v>9</v>
      </c>
      <c r="M36" s="114">
        <f>'第四週明細 '!W24</f>
        <v>25.5</v>
      </c>
      <c r="N36" s="123"/>
      <c r="O36" s="122">
        <f>'第四週明細 '!W36</f>
        <v>738.7</v>
      </c>
      <c r="P36" s="123" t="s">
        <v>9</v>
      </c>
      <c r="Q36" s="139">
        <f>'第四週明細 '!W32</f>
        <v>23.5</v>
      </c>
      <c r="R36" s="123" t="s">
        <v>45</v>
      </c>
      <c r="S36" s="122">
        <f>'第四週明細 '!W44</f>
        <v>719.1</v>
      </c>
      <c r="T36" s="123" t="s">
        <v>9</v>
      </c>
      <c r="U36" s="156">
        <f>'第四週明細 '!W40</f>
        <v>25.5</v>
      </c>
    </row>
    <row r="37" spans="2:21" s="110" customFormat="1" ht="12.95" customHeight="1" thickBot="1" x14ac:dyDescent="0.3">
      <c r="B37" s="138" t="s">
        <v>44</v>
      </c>
      <c r="C37" s="141">
        <f>'第四週明細 '!W6</f>
        <v>96</v>
      </c>
      <c r="D37" s="140" t="s">
        <v>47</v>
      </c>
      <c r="E37" s="141">
        <f>'第四週明細 '!W10</f>
        <v>27.6</v>
      </c>
      <c r="F37" s="140" t="s">
        <v>44</v>
      </c>
      <c r="G37" s="141">
        <f>'第四週明細 '!W14</f>
        <v>104</v>
      </c>
      <c r="H37" s="140" t="s">
        <v>47</v>
      </c>
      <c r="I37" s="142">
        <f>'第四週明細 '!W18</f>
        <v>27</v>
      </c>
      <c r="J37" s="118" t="s">
        <v>7</v>
      </c>
      <c r="K37" s="117">
        <f>'第四週明細 '!W22</f>
        <v>100</v>
      </c>
      <c r="L37" s="118" t="s">
        <v>11</v>
      </c>
      <c r="M37" s="117">
        <f>'第四週明細 '!W26</f>
        <v>27.8</v>
      </c>
      <c r="N37" s="118" t="s">
        <v>7</v>
      </c>
      <c r="O37" s="117">
        <f>'第四週明細 '!W30</f>
        <v>105</v>
      </c>
      <c r="P37" s="118" t="s">
        <v>11</v>
      </c>
      <c r="Q37" s="121">
        <f>'第四週明細 '!W34</f>
        <v>26.8</v>
      </c>
      <c r="R37" s="118" t="s">
        <v>7</v>
      </c>
      <c r="S37" s="117">
        <f>'第四週明細 '!W38</f>
        <v>97.5</v>
      </c>
      <c r="T37" s="118" t="s">
        <v>11</v>
      </c>
      <c r="U37" s="119">
        <f>'第四週明細 '!W42</f>
        <v>24.9</v>
      </c>
    </row>
  </sheetData>
  <mergeCells count="143">
    <mergeCell ref="B32:E32"/>
    <mergeCell ref="F32:I32"/>
    <mergeCell ref="J32:M32"/>
    <mergeCell ref="N32:Q32"/>
    <mergeCell ref="R32:U32"/>
    <mergeCell ref="B35:E35"/>
    <mergeCell ref="F35:I35"/>
    <mergeCell ref="J35:M35"/>
    <mergeCell ref="N35:Q35"/>
    <mergeCell ref="R35:U35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7:U7"/>
    <mergeCell ref="B4:E4"/>
    <mergeCell ref="F4:I4"/>
    <mergeCell ref="J4:M4"/>
    <mergeCell ref="N4:Q4"/>
    <mergeCell ref="R4:U4"/>
    <mergeCell ref="B5:E5"/>
    <mergeCell ref="F5:I5"/>
    <mergeCell ref="J5:M5"/>
    <mergeCell ref="N5:Q5"/>
    <mergeCell ref="R5:U5"/>
    <mergeCell ref="B1:F1"/>
    <mergeCell ref="J1:M1"/>
    <mergeCell ref="N1:P1"/>
    <mergeCell ref="B2:E2"/>
    <mergeCell ref="F2:I2"/>
    <mergeCell ref="J2:M2"/>
    <mergeCell ref="N2:Q2"/>
    <mergeCell ref="R2:U2"/>
    <mergeCell ref="B3:E3"/>
    <mergeCell ref="F3:I3"/>
    <mergeCell ref="J3:M3"/>
    <mergeCell ref="N3:Q3"/>
    <mergeCell ref="R3:U3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28" zoomScale="60" workbookViewId="0">
      <selection activeCell="D39" sqref="D39"/>
    </sheetView>
  </sheetViews>
  <sheetFormatPr defaultColWidth="9" defaultRowHeight="20.25" x14ac:dyDescent="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4" s="5" customFormat="1" ht="38.25" x14ac:dyDescent="0.55000000000000004">
      <c r="B1" s="305" t="s">
        <v>336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4"/>
      <c r="AB1" s="6"/>
    </row>
    <row r="2" spans="2:34" s="5" customFormat="1" ht="9.75" customHeight="1" x14ac:dyDescent="0.45">
      <c r="B2" s="306"/>
      <c r="C2" s="307"/>
      <c r="D2" s="307"/>
      <c r="E2" s="307"/>
      <c r="F2" s="307"/>
      <c r="G2" s="307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8"/>
      <c r="W2" s="9"/>
      <c r="X2" s="10"/>
      <c r="Y2" s="9"/>
      <c r="Z2" s="4"/>
      <c r="AB2" s="6"/>
    </row>
    <row r="3" spans="2:34" s="18" customFormat="1" ht="31.5" customHeight="1" thickBot="1" x14ac:dyDescent="0.45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4" s="33" customFormat="1" ht="99" x14ac:dyDescent="0.25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7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4"/>
    </row>
    <row r="5" spans="2:34" s="39" customFormat="1" ht="65.099999999999994" customHeight="1" x14ac:dyDescent="0.3">
      <c r="B5" s="34">
        <v>3</v>
      </c>
      <c r="C5" s="308"/>
      <c r="D5" s="35" t="str">
        <f>'108.3月菜單'!B3</f>
        <v>香Q米飯</v>
      </c>
      <c r="E5" s="35" t="s">
        <v>77</v>
      </c>
      <c r="F5" s="1" t="s">
        <v>16</v>
      </c>
      <c r="G5" s="108" t="str">
        <f>'108.3月菜單'!B4</f>
        <v>香嫩雞腿排</v>
      </c>
      <c r="H5" s="35" t="s">
        <v>92</v>
      </c>
      <c r="I5" s="1" t="s">
        <v>16</v>
      </c>
      <c r="J5" s="35" t="str">
        <f>'108.3月菜單'!B5</f>
        <v>起司韓式年糕</v>
      </c>
      <c r="K5" s="35" t="s">
        <v>51</v>
      </c>
      <c r="L5" s="1" t="s">
        <v>16</v>
      </c>
      <c r="M5" s="35" t="str">
        <f>'108.3月菜單'!B6</f>
        <v>玉米雞茸</v>
      </c>
      <c r="N5" s="35" t="s">
        <v>51</v>
      </c>
      <c r="O5" s="1" t="s">
        <v>16</v>
      </c>
      <c r="P5" s="35" t="str">
        <f>'108.3月菜單'!B7</f>
        <v>淺色蔬菜</v>
      </c>
      <c r="Q5" s="35" t="s">
        <v>79</v>
      </c>
      <c r="R5" s="1" t="s">
        <v>16</v>
      </c>
      <c r="S5" s="35" t="str">
        <f>'108.3月菜單'!B8</f>
        <v>榨菜肉絲湯(醃)</v>
      </c>
      <c r="T5" s="35" t="s">
        <v>76</v>
      </c>
      <c r="U5" s="1" t="s">
        <v>16</v>
      </c>
      <c r="V5" s="309"/>
      <c r="W5" s="36" t="s">
        <v>44</v>
      </c>
      <c r="X5" s="37" t="s">
        <v>19</v>
      </c>
      <c r="Y5" s="38">
        <v>5.5</v>
      </c>
      <c r="Z5" s="18"/>
      <c r="AA5" s="18"/>
      <c r="AB5" s="19"/>
      <c r="AC5" s="18"/>
      <c r="AD5" s="18"/>
      <c r="AE5" s="18"/>
      <c r="AF5" s="18"/>
      <c r="AG5" s="90"/>
    </row>
    <row r="6" spans="2:34" ht="27.95" customHeight="1" x14ac:dyDescent="0.3">
      <c r="B6" s="40" t="s">
        <v>8</v>
      </c>
      <c r="C6" s="308"/>
      <c r="D6" s="3" t="s">
        <v>81</v>
      </c>
      <c r="E6" s="3"/>
      <c r="F6" s="3">
        <v>100</v>
      </c>
      <c r="G6" s="2" t="s">
        <v>208</v>
      </c>
      <c r="H6" s="2"/>
      <c r="I6" s="2">
        <v>60</v>
      </c>
      <c r="J6" s="2" t="s">
        <v>209</v>
      </c>
      <c r="K6" s="2"/>
      <c r="L6" s="2">
        <v>50</v>
      </c>
      <c r="M6" s="2" t="s">
        <v>210</v>
      </c>
      <c r="N6" s="2"/>
      <c r="O6" s="2">
        <v>30</v>
      </c>
      <c r="P6" s="2" t="s">
        <v>78</v>
      </c>
      <c r="Q6" s="2"/>
      <c r="R6" s="2">
        <v>100</v>
      </c>
      <c r="S6" s="3" t="s">
        <v>96</v>
      </c>
      <c r="T6" s="2" t="s">
        <v>126</v>
      </c>
      <c r="U6" s="2">
        <v>30</v>
      </c>
      <c r="V6" s="310"/>
      <c r="W6" s="106">
        <v>105</v>
      </c>
      <c r="X6" s="41" t="s">
        <v>25</v>
      </c>
      <c r="Y6" s="42">
        <v>2.2999999999999998</v>
      </c>
      <c r="Z6" s="17"/>
      <c r="AA6" s="43"/>
      <c r="AC6" s="19"/>
      <c r="AD6" s="19"/>
      <c r="AE6" s="19"/>
      <c r="AF6" s="19"/>
      <c r="AG6" s="90"/>
    </row>
    <row r="7" spans="2:34" ht="27.95" customHeight="1" x14ac:dyDescent="0.3">
      <c r="B7" s="40">
        <v>4</v>
      </c>
      <c r="C7" s="308"/>
      <c r="D7" s="3"/>
      <c r="E7" s="3"/>
      <c r="F7" s="3"/>
      <c r="G7" s="2"/>
      <c r="H7" s="2"/>
      <c r="I7" s="2"/>
      <c r="J7" s="2" t="s">
        <v>269</v>
      </c>
      <c r="K7" s="2"/>
      <c r="L7" s="2">
        <v>20</v>
      </c>
      <c r="M7" s="2" t="s">
        <v>211</v>
      </c>
      <c r="N7" s="2"/>
      <c r="O7" s="2">
        <v>5</v>
      </c>
      <c r="P7" s="2"/>
      <c r="Q7" s="2"/>
      <c r="R7" s="2"/>
      <c r="S7" s="3" t="s">
        <v>63</v>
      </c>
      <c r="T7" s="2"/>
      <c r="U7" s="2">
        <v>10</v>
      </c>
      <c r="V7" s="310"/>
      <c r="W7" s="45" t="s">
        <v>46</v>
      </c>
      <c r="X7" s="46" t="s">
        <v>27</v>
      </c>
      <c r="Y7" s="42">
        <v>2.1</v>
      </c>
      <c r="Z7" s="18"/>
      <c r="AA7" s="47"/>
      <c r="AC7" s="48"/>
      <c r="AD7" s="19"/>
      <c r="AE7" s="19"/>
      <c r="AF7" s="49"/>
      <c r="AG7" s="90"/>
    </row>
    <row r="8" spans="2:34" ht="27.95" customHeight="1" x14ac:dyDescent="0.3">
      <c r="B8" s="40" t="s">
        <v>10</v>
      </c>
      <c r="C8" s="308"/>
      <c r="D8" s="3"/>
      <c r="E8" s="3"/>
      <c r="F8" s="3"/>
      <c r="G8" s="2"/>
      <c r="H8" s="50"/>
      <c r="I8" s="2"/>
      <c r="J8" s="2" t="s">
        <v>341</v>
      </c>
      <c r="K8" s="101"/>
      <c r="L8" s="2">
        <v>10</v>
      </c>
      <c r="M8" s="2" t="s">
        <v>212</v>
      </c>
      <c r="N8" s="50"/>
      <c r="O8" s="2">
        <v>5</v>
      </c>
      <c r="P8" s="2"/>
      <c r="Q8" s="50"/>
      <c r="R8" s="2"/>
      <c r="S8" s="2"/>
      <c r="T8" s="3"/>
      <c r="U8" s="2"/>
      <c r="V8" s="310"/>
      <c r="W8" s="102">
        <v>23.5</v>
      </c>
      <c r="X8" s="46" t="s">
        <v>30</v>
      </c>
      <c r="Y8" s="42">
        <v>2</v>
      </c>
      <c r="Z8" s="17"/>
      <c r="AC8" s="19"/>
      <c r="AD8" s="19"/>
      <c r="AE8" s="19"/>
      <c r="AF8" s="19"/>
      <c r="AG8" s="90"/>
      <c r="AH8" s="146"/>
    </row>
    <row r="9" spans="2:34" ht="27.95" customHeight="1" x14ac:dyDescent="0.25">
      <c r="B9" s="312" t="s">
        <v>37</v>
      </c>
      <c r="C9" s="308"/>
      <c r="D9" s="3"/>
      <c r="E9" s="3"/>
      <c r="F9" s="3"/>
      <c r="G9" s="2"/>
      <c r="H9" s="50"/>
      <c r="I9" s="2"/>
      <c r="J9" s="2"/>
      <c r="K9" s="50"/>
      <c r="L9" s="2"/>
      <c r="M9" s="2" t="s">
        <v>127</v>
      </c>
      <c r="N9" s="101"/>
      <c r="O9" s="2">
        <v>10</v>
      </c>
      <c r="P9" s="2"/>
      <c r="Q9" s="50"/>
      <c r="R9" s="2"/>
      <c r="S9" s="3"/>
      <c r="T9" s="3"/>
      <c r="U9" s="3"/>
      <c r="V9" s="310"/>
      <c r="W9" s="45" t="s">
        <v>47</v>
      </c>
      <c r="X9" s="46" t="s">
        <v>33</v>
      </c>
      <c r="Y9" s="42">
        <v>0</v>
      </c>
      <c r="Z9" s="18"/>
      <c r="AC9" s="19"/>
      <c r="AD9" s="19"/>
      <c r="AE9" s="19"/>
      <c r="AF9" s="19"/>
      <c r="AG9" s="105"/>
      <c r="AH9" s="146"/>
    </row>
    <row r="10" spans="2:34" ht="27.95" customHeight="1" x14ac:dyDescent="0.3">
      <c r="B10" s="312"/>
      <c r="C10" s="308"/>
      <c r="D10" s="3"/>
      <c r="E10" s="3"/>
      <c r="F10" s="3"/>
      <c r="G10" s="2"/>
      <c r="H10" s="50"/>
      <c r="I10" s="2"/>
      <c r="J10" s="2"/>
      <c r="K10" s="50"/>
      <c r="L10" s="2"/>
      <c r="M10" s="3"/>
      <c r="N10" s="50"/>
      <c r="O10" s="2"/>
      <c r="P10" s="2"/>
      <c r="Q10" s="50"/>
      <c r="R10" s="2"/>
      <c r="S10" s="3"/>
      <c r="T10" s="50"/>
      <c r="U10" s="2"/>
      <c r="V10" s="310"/>
      <c r="W10" s="102">
        <v>27.2</v>
      </c>
      <c r="X10" s="94" t="s">
        <v>42</v>
      </c>
      <c r="Y10" s="51">
        <v>0</v>
      </c>
      <c r="Z10" s="17"/>
      <c r="AG10" s="106"/>
    </row>
    <row r="11" spans="2:34" ht="27.95" customHeight="1" x14ac:dyDescent="0.25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310"/>
      <c r="W11" s="45" t="s">
        <v>12</v>
      </c>
      <c r="X11" s="54"/>
      <c r="Y11" s="42"/>
      <c r="Z11" s="18"/>
      <c r="AG11" s="105"/>
    </row>
    <row r="12" spans="2:34" ht="27.95" customHeight="1" x14ac:dyDescent="0.3">
      <c r="B12" s="55"/>
      <c r="C12" s="56"/>
      <c r="D12" s="2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311"/>
      <c r="W12" s="103">
        <f>W6*4+W10*4+W8*9</f>
        <v>740.3</v>
      </c>
      <c r="X12" s="58"/>
      <c r="Y12" s="59"/>
      <c r="Z12" s="17"/>
      <c r="AC12" s="57"/>
      <c r="AD12" s="57"/>
      <c r="AE12" s="57"/>
      <c r="AG12" s="107"/>
    </row>
    <row r="13" spans="2:34" s="39" customFormat="1" ht="27.95" customHeight="1" x14ac:dyDescent="0.3">
      <c r="B13" s="34">
        <v>3</v>
      </c>
      <c r="C13" s="308"/>
      <c r="D13" s="35" t="str">
        <f>'108.3月菜單'!F3</f>
        <v>五穀飯</v>
      </c>
      <c r="E13" s="35" t="s">
        <v>77</v>
      </c>
      <c r="F13" s="35"/>
      <c r="G13" s="35" t="str">
        <f>'108.3月菜單'!F4</f>
        <v>梅干扣肉(醃)</v>
      </c>
      <c r="H13" s="35" t="s">
        <v>64</v>
      </c>
      <c r="I13" s="35"/>
      <c r="J13" s="35" t="str">
        <f>'108.3月菜單'!F5</f>
        <v>翅小腿</v>
      </c>
      <c r="K13" s="35" t="s">
        <v>393</v>
      </c>
      <c r="L13" s="35"/>
      <c r="M13" s="35" t="str">
        <f>'108.3月菜單'!F6</f>
        <v>蕃茄蛋豆腐(豆)</v>
      </c>
      <c r="N13" s="35" t="s">
        <v>17</v>
      </c>
      <c r="O13" s="35"/>
      <c r="P13" s="35" t="str">
        <f>'108.3月菜單'!F7</f>
        <v>深色蔬菜</v>
      </c>
      <c r="Q13" s="35" t="s">
        <v>79</v>
      </c>
      <c r="R13" s="35"/>
      <c r="S13" s="35" t="str">
        <f>'108.3月菜單'!F8</f>
        <v>清燉雞湯</v>
      </c>
      <c r="T13" s="35" t="s">
        <v>76</v>
      </c>
      <c r="U13" s="35"/>
      <c r="V13" s="309"/>
      <c r="W13" s="36" t="s">
        <v>44</v>
      </c>
      <c r="X13" s="37" t="s">
        <v>19</v>
      </c>
      <c r="Y13" s="38">
        <v>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5"/>
    </row>
    <row r="14" spans="2:34" ht="27.95" customHeight="1" x14ac:dyDescent="0.3">
      <c r="B14" s="40" t="s">
        <v>8</v>
      </c>
      <c r="C14" s="308"/>
      <c r="D14" s="2" t="s">
        <v>84</v>
      </c>
      <c r="E14" s="2"/>
      <c r="F14" s="2">
        <v>40</v>
      </c>
      <c r="G14" s="2" t="s">
        <v>82</v>
      </c>
      <c r="H14" s="3"/>
      <c r="I14" s="2">
        <v>40</v>
      </c>
      <c r="J14" s="2" t="s">
        <v>256</v>
      </c>
      <c r="K14" s="2"/>
      <c r="L14" s="2">
        <v>60</v>
      </c>
      <c r="M14" s="3" t="s">
        <v>271</v>
      </c>
      <c r="N14" s="2"/>
      <c r="O14" s="2">
        <v>50</v>
      </c>
      <c r="P14" s="2" t="s">
        <v>78</v>
      </c>
      <c r="Q14" s="2"/>
      <c r="R14" s="2">
        <v>100</v>
      </c>
      <c r="S14" s="78" t="s">
        <v>119</v>
      </c>
      <c r="T14" s="2"/>
      <c r="U14" s="2">
        <v>20</v>
      </c>
      <c r="V14" s="310"/>
      <c r="W14" s="106">
        <v>99</v>
      </c>
      <c r="X14" s="41" t="s">
        <v>25</v>
      </c>
      <c r="Y14" s="42">
        <v>2.5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6"/>
    </row>
    <row r="15" spans="2:34" ht="27.95" customHeight="1" x14ac:dyDescent="0.3">
      <c r="B15" s="40">
        <v>5</v>
      </c>
      <c r="C15" s="308"/>
      <c r="D15" s="3" t="s">
        <v>81</v>
      </c>
      <c r="E15" s="2"/>
      <c r="F15" s="2">
        <v>60</v>
      </c>
      <c r="G15" s="2" t="s">
        <v>213</v>
      </c>
      <c r="H15" s="3" t="s">
        <v>214</v>
      </c>
      <c r="I15" s="2">
        <v>10</v>
      </c>
      <c r="J15" s="2"/>
      <c r="K15" s="2"/>
      <c r="L15" s="2"/>
      <c r="M15" s="2" t="s">
        <v>272</v>
      </c>
      <c r="N15" s="2"/>
      <c r="O15" s="2">
        <v>20</v>
      </c>
      <c r="P15" s="2"/>
      <c r="Q15" s="2"/>
      <c r="R15" s="2"/>
      <c r="S15" s="2" t="s">
        <v>87</v>
      </c>
      <c r="T15" s="2"/>
      <c r="U15" s="2">
        <v>10</v>
      </c>
      <c r="V15" s="310"/>
      <c r="W15" s="45" t="s">
        <v>46</v>
      </c>
      <c r="X15" s="46" t="s">
        <v>27</v>
      </c>
      <c r="Y15" s="42">
        <v>1.8</v>
      </c>
      <c r="Z15" s="18"/>
      <c r="AA15" s="47" t="s">
        <v>28</v>
      </c>
      <c r="AB15" s="19">
        <v>2.1</v>
      </c>
      <c r="AC15" s="48">
        <f>AB15*7</f>
        <v>14.700000000000001</v>
      </c>
      <c r="AD15" s="19">
        <f>AB15*5</f>
        <v>10.5</v>
      </c>
      <c r="AE15" s="19" t="s">
        <v>29</v>
      </c>
      <c r="AF15" s="49">
        <f>AC15*4+AD15*9</f>
        <v>153.30000000000001</v>
      </c>
      <c r="AG15" s="105"/>
    </row>
    <row r="16" spans="2:34" ht="27.95" customHeight="1" x14ac:dyDescent="0.3">
      <c r="B16" s="40" t="s">
        <v>10</v>
      </c>
      <c r="C16" s="308"/>
      <c r="D16" s="50"/>
      <c r="E16" s="50"/>
      <c r="F16" s="2"/>
      <c r="G16" s="2"/>
      <c r="H16" s="50"/>
      <c r="I16" s="2"/>
      <c r="J16" s="2"/>
      <c r="K16" s="50"/>
      <c r="L16" s="2"/>
      <c r="M16" s="2" t="s">
        <v>273</v>
      </c>
      <c r="N16" s="99" t="s">
        <v>274</v>
      </c>
      <c r="O16" s="2">
        <v>20</v>
      </c>
      <c r="P16" s="2"/>
      <c r="Q16" s="50"/>
      <c r="R16" s="2"/>
      <c r="S16" s="3"/>
      <c r="T16" s="2"/>
      <c r="U16" s="2"/>
      <c r="V16" s="310"/>
      <c r="W16" s="102">
        <v>25</v>
      </c>
      <c r="X16" s="46" t="s">
        <v>30</v>
      </c>
      <c r="Y16" s="42">
        <v>2.5</v>
      </c>
      <c r="Z16" s="17"/>
      <c r="AA16" s="18" t="s">
        <v>31</v>
      </c>
      <c r="AB16" s="19">
        <v>1.8</v>
      </c>
      <c r="AC16" s="19">
        <f>AB16*1</f>
        <v>1.8</v>
      </c>
      <c r="AD16" s="19" t="s">
        <v>29</v>
      </c>
      <c r="AE16" s="19">
        <f>AB16*5</f>
        <v>9</v>
      </c>
      <c r="AF16" s="19">
        <f>AC16*4+AE16*4</f>
        <v>43.2</v>
      </c>
      <c r="AG16" s="106"/>
    </row>
    <row r="17" spans="2:33" ht="27.95" customHeight="1" x14ac:dyDescent="0.25">
      <c r="B17" s="312" t="s">
        <v>38</v>
      </c>
      <c r="C17" s="308"/>
      <c r="D17" s="50"/>
      <c r="E17" s="50"/>
      <c r="F17" s="2"/>
      <c r="G17" s="2"/>
      <c r="H17" s="50"/>
      <c r="I17" s="2"/>
      <c r="J17" s="2"/>
      <c r="K17" s="50"/>
      <c r="L17" s="2"/>
      <c r="M17" s="3"/>
      <c r="N17" s="2"/>
      <c r="O17" s="2"/>
      <c r="P17" s="2"/>
      <c r="Q17" s="50"/>
      <c r="R17" s="2"/>
      <c r="S17" s="3"/>
      <c r="T17" s="99"/>
      <c r="U17" s="2"/>
      <c r="V17" s="310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5"/>
    </row>
    <row r="18" spans="2:33" ht="27.95" customHeight="1" x14ac:dyDescent="0.3">
      <c r="B18" s="312"/>
      <c r="C18" s="308"/>
      <c r="D18" s="50"/>
      <c r="E18" s="50"/>
      <c r="F18" s="2"/>
      <c r="G18" s="2"/>
      <c r="H18" s="50"/>
      <c r="I18" s="2"/>
      <c r="J18" s="2"/>
      <c r="K18" s="50"/>
      <c r="L18" s="2"/>
      <c r="M18" s="3"/>
      <c r="N18" s="50"/>
      <c r="O18" s="2"/>
      <c r="P18" s="2"/>
      <c r="Q18" s="50"/>
      <c r="R18" s="2"/>
      <c r="S18" s="3"/>
      <c r="T18" s="50"/>
      <c r="U18" s="2"/>
      <c r="V18" s="310"/>
      <c r="W18" s="102">
        <v>27.3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6"/>
    </row>
    <row r="19" spans="2:33" ht="27.95" customHeight="1" x14ac:dyDescent="0.25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2"/>
      <c r="T19" s="50"/>
      <c r="U19" s="2"/>
      <c r="V19" s="310"/>
      <c r="W19" s="45" t="s">
        <v>12</v>
      </c>
      <c r="X19" s="54"/>
      <c r="Y19" s="42"/>
      <c r="Z19" s="18"/>
      <c r="AC19" s="18">
        <f>SUM(AC14:AC18)</f>
        <v>28.900000000000002</v>
      </c>
      <c r="AD19" s="18">
        <f>SUM(AD14:AD18)</f>
        <v>23</v>
      </c>
      <c r="AE19" s="18">
        <f>SUM(AE14:AE18)</f>
        <v>117</v>
      </c>
      <c r="AF19" s="18">
        <f>AC19*4+AD19*9+AE19*4</f>
        <v>790.6</v>
      </c>
      <c r="AG19" s="105"/>
    </row>
    <row r="20" spans="2:33" ht="27.95" customHeight="1" x14ac:dyDescent="0.3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311"/>
      <c r="W20" s="103">
        <f>W14*4+W18*4+W16*9</f>
        <v>730.2</v>
      </c>
      <c r="X20" s="58"/>
      <c r="Y20" s="59"/>
      <c r="Z20" s="17"/>
      <c r="AC20" s="57">
        <f>AC19*4/AF19</f>
        <v>0.14621806223121681</v>
      </c>
      <c r="AD20" s="57">
        <f>AD19*9/AF19</f>
        <v>0.26182646091576017</v>
      </c>
      <c r="AE20" s="57">
        <f>AE19*4/AF19</f>
        <v>0.59195547685302297</v>
      </c>
      <c r="AG20" s="107"/>
    </row>
    <row r="21" spans="2:33" s="39" customFormat="1" ht="27.95" customHeight="1" x14ac:dyDescent="0.3">
      <c r="B21" s="60">
        <v>3</v>
      </c>
      <c r="C21" s="308"/>
      <c r="D21" s="35" t="str">
        <f>'108.3月菜單'!J3</f>
        <v>香Q米飯</v>
      </c>
      <c r="E21" s="35" t="s">
        <v>307</v>
      </c>
      <c r="F21" s="35"/>
      <c r="G21" s="35" t="str">
        <f>'108.3月菜單'!J4</f>
        <v>蒜泥白肉</v>
      </c>
      <c r="H21" s="35" t="s">
        <v>308</v>
      </c>
      <c r="I21" s="35"/>
      <c r="J21" s="35" t="str">
        <f>'108.3月菜單'!J5</f>
        <v>雙拼鹽酥雞(炸)</v>
      </c>
      <c r="K21" s="35" t="s">
        <v>313</v>
      </c>
      <c r="L21" s="35"/>
      <c r="M21" s="35" t="str">
        <f>'108.3月菜單'!J6</f>
        <v>彩繪什錦菇</v>
      </c>
      <c r="N21" s="35" t="s">
        <v>308</v>
      </c>
      <c r="O21" s="35"/>
      <c r="P21" s="35" t="str">
        <f>'108.3月菜單'!J7</f>
        <v>深色蔬菜</v>
      </c>
      <c r="Q21" s="35" t="s">
        <v>18</v>
      </c>
      <c r="R21" s="35"/>
      <c r="S21" s="35" t="str">
        <f>'108.3月菜單'!J8</f>
        <v>蔬菜蛋花湯</v>
      </c>
      <c r="T21" s="35" t="s">
        <v>17</v>
      </c>
      <c r="U21" s="35"/>
      <c r="V21" s="309"/>
      <c r="W21" s="36" t="s">
        <v>44</v>
      </c>
      <c r="X21" s="37" t="s">
        <v>19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5"/>
    </row>
    <row r="22" spans="2:33" s="65" customFormat="1" ht="27.75" customHeight="1" x14ac:dyDescent="0.4">
      <c r="B22" s="61" t="s">
        <v>8</v>
      </c>
      <c r="C22" s="308"/>
      <c r="D22" s="2" t="s">
        <v>66</v>
      </c>
      <c r="E22" s="2"/>
      <c r="F22" s="2">
        <v>100</v>
      </c>
      <c r="G22" s="2" t="s">
        <v>312</v>
      </c>
      <c r="H22" s="2"/>
      <c r="I22" s="2">
        <v>50</v>
      </c>
      <c r="J22" s="2" t="s">
        <v>310</v>
      </c>
      <c r="K22" s="2"/>
      <c r="L22" s="2">
        <v>20</v>
      </c>
      <c r="M22" s="2" t="s">
        <v>151</v>
      </c>
      <c r="N22" s="2"/>
      <c r="O22" s="2">
        <v>50</v>
      </c>
      <c r="P22" s="2" t="s">
        <v>67</v>
      </c>
      <c r="Q22" s="2"/>
      <c r="R22" s="2">
        <v>100</v>
      </c>
      <c r="S22" s="2" t="s">
        <v>67</v>
      </c>
      <c r="T22" s="2"/>
      <c r="U22" s="2">
        <v>30</v>
      </c>
      <c r="V22" s="310"/>
      <c r="W22" s="106">
        <v>100.5</v>
      </c>
      <c r="X22" s="41" t="s">
        <v>25</v>
      </c>
      <c r="Y22" s="42">
        <v>2.5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6"/>
    </row>
    <row r="23" spans="2:33" s="65" customFormat="1" ht="27.95" customHeight="1" x14ac:dyDescent="0.3">
      <c r="B23" s="61">
        <v>6</v>
      </c>
      <c r="C23" s="308"/>
      <c r="D23" s="2"/>
      <c r="E23" s="3"/>
      <c r="F23" s="2"/>
      <c r="G23" s="2" t="s">
        <v>309</v>
      </c>
      <c r="H23" s="2"/>
      <c r="I23" s="2">
        <v>1</v>
      </c>
      <c r="J23" s="2" t="s">
        <v>311</v>
      </c>
      <c r="K23" s="2"/>
      <c r="L23" s="2">
        <v>40</v>
      </c>
      <c r="M23" s="2" t="s">
        <v>238</v>
      </c>
      <c r="N23" s="2"/>
      <c r="O23" s="2">
        <v>10</v>
      </c>
      <c r="P23" s="2"/>
      <c r="Q23" s="2"/>
      <c r="R23" s="2"/>
      <c r="S23" s="2" t="s">
        <v>216</v>
      </c>
      <c r="T23" s="2"/>
      <c r="U23" s="2">
        <v>10</v>
      </c>
      <c r="V23" s="310"/>
      <c r="W23" s="45" t="s">
        <v>46</v>
      </c>
      <c r="X23" s="46" t="s">
        <v>27</v>
      </c>
      <c r="Y23" s="42">
        <v>2.1</v>
      </c>
      <c r="Z23" s="66"/>
      <c r="AA23" s="67" t="s">
        <v>28</v>
      </c>
      <c r="AB23" s="64">
        <v>2.2000000000000002</v>
      </c>
      <c r="AC23" s="68">
        <f>AB23*7</f>
        <v>15.400000000000002</v>
      </c>
      <c r="AD23" s="64">
        <f>AB23*5</f>
        <v>11</v>
      </c>
      <c r="AE23" s="64" t="s">
        <v>29</v>
      </c>
      <c r="AF23" s="69">
        <f>AC23*4+AD23*9</f>
        <v>160.60000000000002</v>
      </c>
      <c r="AG23" s="105"/>
    </row>
    <row r="24" spans="2:33" s="65" customFormat="1" ht="27.95" customHeight="1" x14ac:dyDescent="0.4">
      <c r="B24" s="61" t="s">
        <v>10</v>
      </c>
      <c r="C24" s="308"/>
      <c r="D24" s="3"/>
      <c r="E24" s="3"/>
      <c r="F24" s="3"/>
      <c r="G24" s="2"/>
      <c r="H24" s="50"/>
      <c r="I24" s="2"/>
      <c r="J24" s="2"/>
      <c r="K24" s="2"/>
      <c r="L24" s="2"/>
      <c r="M24" s="2" t="s">
        <v>379</v>
      </c>
      <c r="N24" s="99"/>
      <c r="O24" s="2">
        <v>10</v>
      </c>
      <c r="P24" s="2"/>
      <c r="Q24" s="50"/>
      <c r="R24" s="2"/>
      <c r="S24" s="2" t="s">
        <v>217</v>
      </c>
      <c r="T24" s="50"/>
      <c r="U24" s="2">
        <v>5</v>
      </c>
      <c r="V24" s="310"/>
      <c r="W24" s="102">
        <v>25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6"/>
    </row>
    <row r="25" spans="2:33" s="65" customFormat="1" ht="27.95" customHeight="1" x14ac:dyDescent="0.25">
      <c r="B25" s="304" t="s">
        <v>39</v>
      </c>
      <c r="C25" s="308"/>
      <c r="D25" s="3"/>
      <c r="E25" s="3"/>
      <c r="F25" s="3"/>
      <c r="G25" s="2"/>
      <c r="H25" s="50"/>
      <c r="I25" s="2"/>
      <c r="J25" s="2"/>
      <c r="K25" s="50"/>
      <c r="L25" s="2"/>
      <c r="M25" s="2"/>
      <c r="N25" s="50"/>
      <c r="O25" s="2"/>
      <c r="P25" s="2"/>
      <c r="Q25" s="50"/>
      <c r="R25" s="2"/>
      <c r="S25" s="2" t="s">
        <v>218</v>
      </c>
      <c r="T25" s="99"/>
      <c r="U25" s="2">
        <v>3</v>
      </c>
      <c r="V25" s="310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5"/>
    </row>
    <row r="26" spans="2:33" s="65" customFormat="1" ht="27.95" customHeight="1" x14ac:dyDescent="0.4">
      <c r="B26" s="304"/>
      <c r="C26" s="308"/>
      <c r="D26" s="3"/>
      <c r="E26" s="3"/>
      <c r="F26" s="3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50"/>
      <c r="U26" s="2"/>
      <c r="V26" s="310"/>
      <c r="W26" s="102">
        <v>27.6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6"/>
    </row>
    <row r="27" spans="2:33" s="65" customFormat="1" ht="27.95" customHeight="1" x14ac:dyDescent="0.25">
      <c r="B27" s="72" t="s">
        <v>36</v>
      </c>
      <c r="C27" s="73"/>
      <c r="D27" s="3"/>
      <c r="E27" s="50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310"/>
      <c r="W27" s="45" t="s">
        <v>12</v>
      </c>
      <c r="X27" s="54"/>
      <c r="Y27" s="42"/>
      <c r="Z27" s="66"/>
      <c r="AA27" s="70"/>
      <c r="AB27" s="64"/>
      <c r="AC27" s="70">
        <f>SUM(AC22:AC26)</f>
        <v>29.400000000000006</v>
      </c>
      <c r="AD27" s="70">
        <f>SUM(AD22:AD26)</f>
        <v>23.5</v>
      </c>
      <c r="AE27" s="70">
        <f>SUM(AE22:AE26)</f>
        <v>101</v>
      </c>
      <c r="AF27" s="70">
        <f>AC27*4+AD27*9+AE27*4</f>
        <v>733.1</v>
      </c>
      <c r="AG27" s="105"/>
    </row>
    <row r="28" spans="2:33" s="65" customFormat="1" ht="27.95" customHeight="1" thickBot="1" x14ac:dyDescent="0.45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311"/>
      <c r="W28" s="103">
        <f>W22*4+W26*4+W24*9</f>
        <v>737.4</v>
      </c>
      <c r="X28" s="58"/>
      <c r="Y28" s="59"/>
      <c r="Z28" s="62"/>
      <c r="AA28" s="66"/>
      <c r="AB28" s="76"/>
      <c r="AC28" s="77">
        <f>AC27*4/AF27</f>
        <v>0.16041467739735374</v>
      </c>
      <c r="AD28" s="77">
        <f>AD27*9/AF27</f>
        <v>0.28850088664575091</v>
      </c>
      <c r="AE28" s="77">
        <f>AE27*4/AF27</f>
        <v>0.55108443595689538</v>
      </c>
      <c r="AF28" s="66"/>
      <c r="AG28" s="107"/>
    </row>
    <row r="29" spans="2:33" s="39" customFormat="1" ht="27.95" customHeight="1" x14ac:dyDescent="0.3">
      <c r="B29" s="34">
        <v>3</v>
      </c>
      <c r="C29" s="308"/>
      <c r="D29" s="35" t="str">
        <f>'108.3月菜單'!N3</f>
        <v>地瓜飯</v>
      </c>
      <c r="E29" s="35" t="s">
        <v>15</v>
      </c>
      <c r="F29" s="35"/>
      <c r="G29" s="35" t="str">
        <f>'108.3月菜單'!N4</f>
        <v>北平烤鴨米血(冷)</v>
      </c>
      <c r="H29" s="35" t="s">
        <v>17</v>
      </c>
      <c r="I29" s="35"/>
      <c r="J29" s="35" t="str">
        <f>'108.3月菜單'!N5</f>
        <v>白醬馬鈴薯</v>
      </c>
      <c r="K29" s="35" t="s">
        <v>17</v>
      </c>
      <c r="L29" s="35"/>
      <c r="M29" s="35" t="str">
        <f>'108.3月菜單'!N6</f>
        <v>涼拌小菜(豆)</v>
      </c>
      <c r="N29" s="35" t="s">
        <v>49</v>
      </c>
      <c r="O29" s="35"/>
      <c r="P29" s="35" t="str">
        <f>'108.3月菜單'!N7</f>
        <v>淺色蔬菜</v>
      </c>
      <c r="Q29" s="35" t="s">
        <v>18</v>
      </c>
      <c r="R29" s="35"/>
      <c r="S29" s="35" t="str">
        <f>'108.3月菜單'!N8</f>
        <v>珍菇竹筍湯</v>
      </c>
      <c r="T29" s="35" t="s">
        <v>17</v>
      </c>
      <c r="U29" s="35"/>
      <c r="V29" s="309"/>
      <c r="W29" s="36" t="s">
        <v>44</v>
      </c>
      <c r="X29" s="37" t="s">
        <v>19</v>
      </c>
      <c r="Y29" s="38">
        <v>5.6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5"/>
    </row>
    <row r="30" spans="2:33" ht="27.95" customHeight="1" x14ac:dyDescent="0.3">
      <c r="B30" s="40" t="s">
        <v>8</v>
      </c>
      <c r="C30" s="308"/>
      <c r="D30" s="2" t="s">
        <v>66</v>
      </c>
      <c r="E30" s="2"/>
      <c r="F30" s="2">
        <v>80</v>
      </c>
      <c r="G30" s="65" t="s">
        <v>278</v>
      </c>
      <c r="H30" s="154"/>
      <c r="I30" s="129">
        <v>40</v>
      </c>
      <c r="J30" s="2" t="s">
        <v>85</v>
      </c>
      <c r="K30" s="3"/>
      <c r="L30" s="2">
        <v>45</v>
      </c>
      <c r="M30" s="2" t="s">
        <v>118</v>
      </c>
      <c r="N30" s="3" t="s">
        <v>222</v>
      </c>
      <c r="O30" s="2">
        <v>30</v>
      </c>
      <c r="P30" s="2" t="s">
        <v>67</v>
      </c>
      <c r="Q30" s="2"/>
      <c r="R30" s="2">
        <v>100</v>
      </c>
      <c r="S30" s="3" t="s">
        <v>151</v>
      </c>
      <c r="T30" s="2"/>
      <c r="U30" s="2">
        <v>20</v>
      </c>
      <c r="V30" s="310"/>
      <c r="W30" s="106">
        <v>103</v>
      </c>
      <c r="X30" s="41" t="s">
        <v>25</v>
      </c>
      <c r="Y30" s="42">
        <v>2.4</v>
      </c>
      <c r="Z30" s="17"/>
      <c r="AA30" s="43" t="s">
        <v>26</v>
      </c>
      <c r="AB30" s="19">
        <v>6.2</v>
      </c>
      <c r="AC30" s="19">
        <f>AB30*2</f>
        <v>12.4</v>
      </c>
      <c r="AD30" s="19"/>
      <c r="AE30" s="19">
        <f>AB30*15</f>
        <v>93</v>
      </c>
      <c r="AF30" s="19">
        <f>AC30*4+AE30*4</f>
        <v>421.6</v>
      </c>
      <c r="AG30" s="106"/>
    </row>
    <row r="31" spans="2:33" ht="27.95" customHeight="1" x14ac:dyDescent="0.3">
      <c r="B31" s="40">
        <v>7</v>
      </c>
      <c r="C31" s="308"/>
      <c r="D31" s="2" t="s">
        <v>69</v>
      </c>
      <c r="E31" s="2"/>
      <c r="F31" s="2">
        <v>60</v>
      </c>
      <c r="G31" s="65" t="s">
        <v>280</v>
      </c>
      <c r="H31" s="133" t="s">
        <v>279</v>
      </c>
      <c r="I31" s="129">
        <v>10</v>
      </c>
      <c r="J31" s="2" t="s">
        <v>219</v>
      </c>
      <c r="K31" s="2"/>
      <c r="L31" s="2">
        <v>5</v>
      </c>
      <c r="M31" s="2" t="s">
        <v>276</v>
      </c>
      <c r="N31" s="99"/>
      <c r="O31" s="2">
        <v>30</v>
      </c>
      <c r="P31" s="2"/>
      <c r="Q31" s="2"/>
      <c r="R31" s="2"/>
      <c r="S31" s="3" t="s">
        <v>124</v>
      </c>
      <c r="T31" s="2"/>
      <c r="U31" s="2">
        <v>20</v>
      </c>
      <c r="V31" s="310"/>
      <c r="W31" s="45" t="s">
        <v>46</v>
      </c>
      <c r="X31" s="46" t="s">
        <v>27</v>
      </c>
      <c r="Y31" s="42">
        <v>2</v>
      </c>
      <c r="Z31" s="18"/>
      <c r="AA31" s="47" t="s">
        <v>28</v>
      </c>
      <c r="AB31" s="19">
        <v>2.1</v>
      </c>
      <c r="AC31" s="48">
        <f>AB31*7</f>
        <v>14.700000000000001</v>
      </c>
      <c r="AD31" s="19">
        <f>AB31*5</f>
        <v>10.5</v>
      </c>
      <c r="AE31" s="19" t="s">
        <v>29</v>
      </c>
      <c r="AF31" s="49">
        <f>AC31*4+AD31*9</f>
        <v>153.30000000000001</v>
      </c>
      <c r="AG31" s="105"/>
    </row>
    <row r="32" spans="2:33" ht="27.95" customHeight="1" x14ac:dyDescent="0.3">
      <c r="B32" s="40" t="s">
        <v>10</v>
      </c>
      <c r="C32" s="308"/>
      <c r="D32" s="50"/>
      <c r="E32" s="50"/>
      <c r="F32" s="2"/>
      <c r="H32" s="148"/>
      <c r="J32" s="2" t="s">
        <v>220</v>
      </c>
      <c r="K32" s="50"/>
      <c r="L32" s="2">
        <v>5</v>
      </c>
      <c r="M32" s="2" t="s">
        <v>277</v>
      </c>
      <c r="N32" s="3"/>
      <c r="O32" s="2">
        <v>30</v>
      </c>
      <c r="P32" s="2"/>
      <c r="Q32" s="50"/>
      <c r="R32" s="2"/>
      <c r="S32" s="2"/>
      <c r="T32" s="3"/>
      <c r="U32" s="2"/>
      <c r="V32" s="310"/>
      <c r="W32" s="102">
        <v>24</v>
      </c>
      <c r="X32" s="46" t="s">
        <v>30</v>
      </c>
      <c r="Y32" s="42">
        <v>2</v>
      </c>
      <c r="Z32" s="17"/>
      <c r="AA32" s="18" t="s">
        <v>31</v>
      </c>
      <c r="AB32" s="19">
        <v>1.5</v>
      </c>
      <c r="AC32" s="19">
        <f>AB32*1</f>
        <v>1.5</v>
      </c>
      <c r="AD32" s="19" t="s">
        <v>29</v>
      </c>
      <c r="AE32" s="19">
        <f>AB32*5</f>
        <v>7.5</v>
      </c>
      <c r="AF32" s="19">
        <f>AC32*4+AE32*4</f>
        <v>36</v>
      </c>
      <c r="AG32" s="106"/>
    </row>
    <row r="33" spans="2:33" ht="27.95" customHeight="1" x14ac:dyDescent="0.25">
      <c r="B33" s="312" t="s">
        <v>40</v>
      </c>
      <c r="C33" s="308"/>
      <c r="D33" s="50"/>
      <c r="E33" s="50"/>
      <c r="F33" s="2"/>
      <c r="H33" s="148"/>
      <c r="J33" s="2" t="s">
        <v>221</v>
      </c>
      <c r="K33" s="50"/>
      <c r="L33" s="2">
        <v>5</v>
      </c>
      <c r="M33" s="2"/>
      <c r="N33" s="3"/>
      <c r="O33" s="2"/>
      <c r="P33" s="2"/>
      <c r="Q33" s="50"/>
      <c r="R33" s="2"/>
      <c r="S33" s="3"/>
      <c r="T33" s="3"/>
      <c r="U33" s="3"/>
      <c r="V33" s="310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5"/>
    </row>
    <row r="34" spans="2:33" ht="27.95" customHeight="1" x14ac:dyDescent="0.3">
      <c r="B34" s="312"/>
      <c r="C34" s="308"/>
      <c r="D34" s="50"/>
      <c r="E34" s="50"/>
      <c r="F34" s="2"/>
      <c r="G34" s="2"/>
      <c r="H34" s="50"/>
      <c r="I34" s="2"/>
      <c r="J34" s="2"/>
      <c r="K34" s="50"/>
      <c r="L34" s="2"/>
      <c r="M34" s="2"/>
      <c r="N34" s="99"/>
      <c r="O34" s="2"/>
      <c r="P34" s="2"/>
      <c r="Q34" s="50"/>
      <c r="R34" s="2"/>
      <c r="S34" s="3"/>
      <c r="T34" s="50"/>
      <c r="U34" s="2"/>
      <c r="V34" s="310"/>
      <c r="W34" s="102">
        <v>27.2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6"/>
    </row>
    <row r="35" spans="2:33" ht="27.95" customHeight="1" x14ac:dyDescent="0.25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2"/>
      <c r="U35" s="2"/>
      <c r="V35" s="310"/>
      <c r="W35" s="45" t="s">
        <v>12</v>
      </c>
      <c r="X35" s="54"/>
      <c r="Y35" s="42"/>
      <c r="Z35" s="18"/>
      <c r="AC35" s="18">
        <f>SUM(AC30:AC34)</f>
        <v>28.6</v>
      </c>
      <c r="AD35" s="18">
        <f>SUM(AD30:AD34)</f>
        <v>23</v>
      </c>
      <c r="AE35" s="18">
        <f>SUM(AE30:AE34)</f>
        <v>115.5</v>
      </c>
      <c r="AF35" s="18">
        <f>AC35*4+AD35*9+AE35*4</f>
        <v>783.4</v>
      </c>
      <c r="AG35" s="105"/>
    </row>
    <row r="36" spans="2:33" ht="27.95" customHeight="1" x14ac:dyDescent="0.3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311"/>
      <c r="W36" s="103">
        <f>W30*4+W34*4+W32*9</f>
        <v>736.8</v>
      </c>
      <c r="X36" s="58"/>
      <c r="Y36" s="59"/>
      <c r="Z36" s="17"/>
      <c r="AC36" s="57">
        <f>AC35*4/AF35</f>
        <v>0.14603012509573654</v>
      </c>
      <c r="AD36" s="57">
        <f>AD35*9/AF35</f>
        <v>0.26423283124840441</v>
      </c>
      <c r="AE36" s="57">
        <f>AE35*4/AF35</f>
        <v>0.58973704365585911</v>
      </c>
      <c r="AG36" s="107"/>
    </row>
    <row r="37" spans="2:33" s="39" customFormat="1" ht="27.95" customHeight="1" x14ac:dyDescent="0.3">
      <c r="B37" s="34">
        <v>3</v>
      </c>
      <c r="C37" s="308"/>
      <c r="D37" s="35" t="str">
        <f>'108.3月菜單'!R3</f>
        <v>香炒王子麵</v>
      </c>
      <c r="E37" s="35" t="s">
        <v>306</v>
      </c>
      <c r="F37" s="35"/>
      <c r="G37" s="35" t="str">
        <f>'108.3月菜單'!R4</f>
        <v>炸大骨腿(炸)</v>
      </c>
      <c r="H37" s="35" t="s">
        <v>313</v>
      </c>
      <c r="I37" s="35"/>
      <c r="J37" s="35" t="str">
        <f>'108.3月菜單'!R5</f>
        <v>小肉包(冷)+鮮蝦卷(加)</v>
      </c>
      <c r="K37" s="35" t="s">
        <v>347</v>
      </c>
      <c r="L37" s="35"/>
      <c r="M37" s="35" t="str">
        <f>'108.3月菜單'!R6</f>
        <v>小魚拌青花(海)</v>
      </c>
      <c r="N37" s="35" t="s">
        <v>49</v>
      </c>
      <c r="O37" s="35"/>
      <c r="P37" s="35" t="str">
        <f>'108.3月菜單'!R7</f>
        <v>深色蔬菜</v>
      </c>
      <c r="Q37" s="35" t="s">
        <v>18</v>
      </c>
      <c r="R37" s="35"/>
      <c r="S37" s="35" t="str">
        <f>'108.3月菜單'!R8</f>
        <v>玉米蛋花湯</v>
      </c>
      <c r="T37" s="35" t="s">
        <v>17</v>
      </c>
      <c r="U37" s="35"/>
      <c r="V37" s="309"/>
      <c r="W37" s="36" t="s">
        <v>44</v>
      </c>
      <c r="X37" s="37" t="s">
        <v>19</v>
      </c>
      <c r="Y37" s="38">
        <v>5.6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</row>
    <row r="38" spans="2:33" ht="27.95" customHeight="1" x14ac:dyDescent="0.3">
      <c r="B38" s="40" t="s">
        <v>8</v>
      </c>
      <c r="C38" s="308"/>
      <c r="D38" s="2" t="s">
        <v>386</v>
      </c>
      <c r="E38" s="3"/>
      <c r="F38" s="2">
        <v>50</v>
      </c>
      <c r="G38" s="2" t="s">
        <v>311</v>
      </c>
      <c r="H38" s="3"/>
      <c r="I38" s="2">
        <v>60</v>
      </c>
      <c r="J38" s="2" t="s">
        <v>337</v>
      </c>
      <c r="K38" s="3" t="s">
        <v>121</v>
      </c>
      <c r="L38" s="2">
        <v>30</v>
      </c>
      <c r="M38" s="2" t="s">
        <v>344</v>
      </c>
      <c r="N38" s="3"/>
      <c r="O38" s="2">
        <v>60</v>
      </c>
      <c r="P38" s="2" t="s">
        <v>67</v>
      </c>
      <c r="Q38" s="3"/>
      <c r="R38" s="2">
        <v>100</v>
      </c>
      <c r="S38" s="3" t="s">
        <v>293</v>
      </c>
      <c r="T38" s="2"/>
      <c r="U38" s="2">
        <v>30</v>
      </c>
      <c r="V38" s="310"/>
      <c r="W38" s="106">
        <v>105</v>
      </c>
      <c r="X38" s="41" t="s">
        <v>25</v>
      </c>
      <c r="Y38" s="42">
        <v>2.5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</row>
    <row r="39" spans="2:33" ht="27.95" customHeight="1" x14ac:dyDescent="0.3">
      <c r="B39" s="40">
        <v>8</v>
      </c>
      <c r="C39" s="308"/>
      <c r="D39" s="2" t="s">
        <v>145</v>
      </c>
      <c r="E39" s="3"/>
      <c r="F39" s="2">
        <v>30</v>
      </c>
      <c r="G39" s="2"/>
      <c r="H39" s="3"/>
      <c r="I39" s="2"/>
      <c r="J39" s="2" t="s">
        <v>314</v>
      </c>
      <c r="K39" s="3" t="s">
        <v>315</v>
      </c>
      <c r="L39" s="2">
        <v>30</v>
      </c>
      <c r="M39" s="2" t="s">
        <v>345</v>
      </c>
      <c r="N39" s="99" t="s">
        <v>346</v>
      </c>
      <c r="O39" s="2">
        <v>5</v>
      </c>
      <c r="P39" s="2"/>
      <c r="Q39" s="3"/>
      <c r="R39" s="2"/>
      <c r="S39" s="3" t="s">
        <v>83</v>
      </c>
      <c r="T39" s="2"/>
      <c r="U39" s="2">
        <v>10</v>
      </c>
      <c r="V39" s="310"/>
      <c r="W39" s="45" t="s">
        <v>46</v>
      </c>
      <c r="X39" s="46" t="s">
        <v>27</v>
      </c>
      <c r="Y39" s="42">
        <v>2.2000000000000002</v>
      </c>
      <c r="Z39" s="18"/>
      <c r="AA39" s="47" t="s">
        <v>28</v>
      </c>
      <c r="AB39" s="19">
        <v>2.2000000000000002</v>
      </c>
      <c r="AC39" s="48">
        <f>AB39*7</f>
        <v>15.400000000000002</v>
      </c>
      <c r="AD39" s="19">
        <f>AB39*5</f>
        <v>11</v>
      </c>
      <c r="AE39" s="19" t="s">
        <v>29</v>
      </c>
      <c r="AF39" s="49">
        <f>AC39*4+AD39*9</f>
        <v>160.60000000000002</v>
      </c>
    </row>
    <row r="40" spans="2:33" ht="27.95" customHeight="1" x14ac:dyDescent="0.3">
      <c r="B40" s="40" t="s">
        <v>10</v>
      </c>
      <c r="C40" s="308"/>
      <c r="D40" s="3" t="s">
        <v>82</v>
      </c>
      <c r="E40" s="3"/>
      <c r="F40" s="3">
        <v>10</v>
      </c>
      <c r="G40" s="2"/>
      <c r="H40" s="50"/>
      <c r="I40" s="2"/>
      <c r="J40" s="2"/>
      <c r="K40" s="3"/>
      <c r="L40" s="2"/>
      <c r="M40" s="2"/>
      <c r="N40" s="3"/>
      <c r="O40" s="2"/>
      <c r="P40" s="2"/>
      <c r="Q40" s="3"/>
      <c r="R40" s="2"/>
      <c r="S40" s="2" t="s">
        <v>294</v>
      </c>
      <c r="T40" s="3"/>
      <c r="U40" s="2">
        <v>5</v>
      </c>
      <c r="V40" s="310"/>
      <c r="W40" s="102">
        <v>25.5</v>
      </c>
      <c r="X40" s="46" t="s">
        <v>30</v>
      </c>
      <c r="Y40" s="42">
        <v>2.5</v>
      </c>
      <c r="Z40" s="17"/>
      <c r="AA40" s="18" t="s">
        <v>31</v>
      </c>
      <c r="AB40" s="19">
        <v>1.7</v>
      </c>
      <c r="AC40" s="19">
        <f>AB40*1</f>
        <v>1.7</v>
      </c>
      <c r="AD40" s="19" t="s">
        <v>29</v>
      </c>
      <c r="AE40" s="19">
        <f>AB40*5</f>
        <v>8.5</v>
      </c>
      <c r="AF40" s="19">
        <f>AC40*4+AE40*4</f>
        <v>40.799999999999997</v>
      </c>
    </row>
    <row r="41" spans="2:33" ht="27.95" customHeight="1" x14ac:dyDescent="0.25">
      <c r="B41" s="312" t="s">
        <v>32</v>
      </c>
      <c r="C41" s="308"/>
      <c r="D41" s="3"/>
      <c r="E41" s="3"/>
      <c r="F41" s="2"/>
      <c r="G41" s="2"/>
      <c r="H41" s="50"/>
      <c r="I41" s="2"/>
      <c r="J41" s="2"/>
      <c r="K41" s="50"/>
      <c r="L41" s="2"/>
      <c r="M41" s="2"/>
      <c r="N41" s="3"/>
      <c r="O41" s="2"/>
      <c r="P41" s="2"/>
      <c r="Q41" s="3"/>
      <c r="R41" s="2"/>
      <c r="S41" s="3"/>
      <c r="T41" s="3"/>
      <c r="U41" s="3"/>
      <c r="V41" s="310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5"/>
    </row>
    <row r="42" spans="2:33" ht="27.95" customHeight="1" x14ac:dyDescent="0.3">
      <c r="B42" s="312"/>
      <c r="C42" s="308"/>
      <c r="D42" s="50"/>
      <c r="E42" s="50"/>
      <c r="F42" s="2"/>
      <c r="G42" s="2"/>
      <c r="H42" s="50"/>
      <c r="I42" s="2"/>
      <c r="J42" s="2"/>
      <c r="K42" s="50"/>
      <c r="L42" s="2"/>
      <c r="M42" s="2"/>
      <c r="N42" s="99"/>
      <c r="O42" s="2"/>
      <c r="P42" s="2"/>
      <c r="Q42" s="50"/>
      <c r="R42" s="2"/>
      <c r="S42" s="3"/>
      <c r="T42" s="50"/>
      <c r="U42" s="3"/>
      <c r="V42" s="310"/>
      <c r="W42" s="102">
        <v>27.4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6"/>
    </row>
    <row r="43" spans="2:33" ht="27.95" customHeight="1" x14ac:dyDescent="0.25">
      <c r="B43" s="52" t="s">
        <v>36</v>
      </c>
      <c r="C43" s="53"/>
      <c r="D43" s="50"/>
      <c r="E43" s="50"/>
      <c r="F43" s="2"/>
      <c r="G43" s="2"/>
      <c r="H43" s="50"/>
      <c r="I43" s="2"/>
      <c r="J43" s="2"/>
      <c r="K43" s="50"/>
      <c r="L43" s="2"/>
      <c r="M43" s="2"/>
      <c r="N43" s="50"/>
      <c r="O43" s="2"/>
      <c r="P43" s="2"/>
      <c r="Q43" s="50"/>
      <c r="R43" s="2"/>
      <c r="S43" s="3"/>
      <c r="T43" s="50"/>
      <c r="U43" s="3"/>
      <c r="V43" s="310"/>
      <c r="W43" s="45" t="s">
        <v>12</v>
      </c>
      <c r="X43" s="54"/>
      <c r="Y43" s="42"/>
      <c r="Z43" s="18"/>
      <c r="AC43" s="18">
        <f>SUM(AC38:AC42)</f>
        <v>29.1</v>
      </c>
      <c r="AD43" s="18">
        <f>SUM(AD38:AD42)</f>
        <v>23.5</v>
      </c>
      <c r="AE43" s="18">
        <f>SUM(AE38:AE42)</f>
        <v>98.5</v>
      </c>
      <c r="AF43" s="18">
        <f>AC43*4+AD43*9+AE43*4</f>
        <v>721.9</v>
      </c>
      <c r="AG43" s="105"/>
    </row>
    <row r="44" spans="2:33" ht="27.95" customHeight="1" thickBot="1" x14ac:dyDescent="0.35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311"/>
      <c r="W44" s="103">
        <f>W38*4+W42*4+W40*9</f>
        <v>759.1</v>
      </c>
      <c r="X44" s="58"/>
      <c r="Y44" s="59"/>
      <c r="Z44" s="17"/>
      <c r="AC44" s="57">
        <f>AC43*4/AF43</f>
        <v>0.1612411691369996</v>
      </c>
      <c r="AD44" s="57">
        <f>AD43*9/AF43</f>
        <v>0.29297686660202243</v>
      </c>
      <c r="AE44" s="57">
        <f>AE43*4/AF43</f>
        <v>0.54578196426097803</v>
      </c>
      <c r="AG44" s="107"/>
    </row>
    <row r="45" spans="2:33" s="85" customFormat="1" ht="21.75" customHeight="1" x14ac:dyDescent="0.25">
      <c r="B45" s="82"/>
      <c r="C45" s="18"/>
      <c r="D45" s="44"/>
      <c r="E45" s="83"/>
      <c r="F45" s="44"/>
      <c r="G45" s="44"/>
      <c r="H45" s="83"/>
      <c r="I45" s="4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84"/>
      <c r="AA45" s="70"/>
      <c r="AB45" s="64"/>
      <c r="AC45" s="70"/>
      <c r="AD45" s="70"/>
      <c r="AE45" s="70"/>
      <c r="AF45" s="70"/>
      <c r="AG45" s="70"/>
    </row>
    <row r="46" spans="2:33" x14ac:dyDescent="0.25">
      <c r="B46" s="64"/>
      <c r="C46" s="85"/>
      <c r="D46" s="313"/>
      <c r="E46" s="313"/>
      <c r="F46" s="313"/>
      <c r="G46" s="313"/>
      <c r="H46" s="86"/>
      <c r="I46" s="18"/>
      <c r="J46" s="18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 x14ac:dyDescent="0.25">
      <c r="Y47" s="90"/>
    </row>
    <row r="48" spans="2:33" x14ac:dyDescent="0.25">
      <c r="Y48" s="90"/>
    </row>
    <row r="49" spans="25:25" x14ac:dyDescent="0.25">
      <c r="Y49" s="90"/>
    </row>
    <row r="50" spans="25:25" x14ac:dyDescent="0.25">
      <c r="Y50" s="90"/>
    </row>
    <row r="51" spans="25:25" x14ac:dyDescent="0.25">
      <c r="Y51" s="90"/>
    </row>
    <row r="52" spans="25:25" x14ac:dyDescent="0.25">
      <c r="Y52" s="90"/>
    </row>
  </sheetData>
  <mergeCells count="19">
    <mergeCell ref="D46:G46"/>
    <mergeCell ref="J45:Y45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28" zoomScale="60" workbookViewId="0">
      <selection activeCell="J40" sqref="J40"/>
    </sheetView>
  </sheetViews>
  <sheetFormatPr defaultColWidth="9" defaultRowHeight="20.25" x14ac:dyDescent="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 x14ac:dyDescent="0.55000000000000004">
      <c r="B1" s="305" t="s">
        <v>335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4"/>
      <c r="AB1" s="6"/>
    </row>
    <row r="2" spans="2:33" s="5" customFormat="1" ht="13.5" customHeight="1" x14ac:dyDescent="0.45">
      <c r="B2" s="306"/>
      <c r="C2" s="307"/>
      <c r="D2" s="307"/>
      <c r="E2" s="307"/>
      <c r="F2" s="307"/>
      <c r="G2" s="307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8"/>
      <c r="W2" s="9"/>
      <c r="X2" s="10"/>
      <c r="Y2" s="9"/>
      <c r="Z2" s="4"/>
      <c r="AB2" s="6"/>
    </row>
    <row r="3" spans="2:33" s="18" customFormat="1" ht="32.25" customHeight="1" thickBot="1" x14ac:dyDescent="0.45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 x14ac:dyDescent="0.25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7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4"/>
    </row>
    <row r="5" spans="2:33" s="39" customFormat="1" ht="65.099999999999994" customHeight="1" x14ac:dyDescent="0.3">
      <c r="B5" s="34">
        <v>3</v>
      </c>
      <c r="C5" s="308"/>
      <c r="D5" s="35" t="str">
        <f>'108.3月菜單'!B12</f>
        <v>香Q米飯</v>
      </c>
      <c r="E5" s="35" t="s">
        <v>15</v>
      </c>
      <c r="F5" s="1" t="s">
        <v>16</v>
      </c>
      <c r="G5" s="35" t="str">
        <f>'108.3月菜單'!B13</f>
        <v>虱目魚排(炸)(海)</v>
      </c>
      <c r="H5" s="35" t="s">
        <v>68</v>
      </c>
      <c r="I5" s="1" t="s">
        <v>16</v>
      </c>
      <c r="J5" s="35" t="str">
        <f>'108.3月菜單'!B14</f>
        <v>古都肉燥(醃)</v>
      </c>
      <c r="K5" s="35" t="s">
        <v>17</v>
      </c>
      <c r="L5" s="1" t="s">
        <v>16</v>
      </c>
      <c r="M5" s="35" t="str">
        <f>'108.3月菜單'!B15</f>
        <v>日式大阪燒(海)</v>
      </c>
      <c r="N5" s="35" t="s">
        <v>17</v>
      </c>
      <c r="O5" s="1" t="s">
        <v>16</v>
      </c>
      <c r="P5" s="35" t="str">
        <f>'108.3月菜單'!B16</f>
        <v>深色蔬菜</v>
      </c>
      <c r="Q5" s="35" t="s">
        <v>18</v>
      </c>
      <c r="R5" s="1" t="s">
        <v>16</v>
      </c>
      <c r="S5" s="35" t="str">
        <f>'108.3月菜單'!B17</f>
        <v>海芽薑絲湯</v>
      </c>
      <c r="T5" s="35" t="s">
        <v>17</v>
      </c>
      <c r="U5" s="1" t="s">
        <v>16</v>
      </c>
      <c r="V5" s="309"/>
      <c r="W5" s="36" t="s">
        <v>44</v>
      </c>
      <c r="X5" s="37" t="s">
        <v>19</v>
      </c>
      <c r="Y5" s="38">
        <v>5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5"/>
    </row>
    <row r="6" spans="2:33" ht="27.95" customHeight="1" x14ac:dyDescent="0.3">
      <c r="B6" s="40" t="s">
        <v>8</v>
      </c>
      <c r="C6" s="308"/>
      <c r="D6" s="2" t="s">
        <v>62</v>
      </c>
      <c r="E6" s="3"/>
      <c r="F6" s="2">
        <v>100</v>
      </c>
      <c r="G6" s="2" t="s">
        <v>225</v>
      </c>
      <c r="H6" s="2" t="s">
        <v>114</v>
      </c>
      <c r="I6" s="2">
        <v>60</v>
      </c>
      <c r="J6" s="2" t="s">
        <v>262</v>
      </c>
      <c r="K6" s="2" t="s">
        <v>214</v>
      </c>
      <c r="L6" s="2">
        <v>10</v>
      </c>
      <c r="M6" s="2" t="s">
        <v>281</v>
      </c>
      <c r="N6" s="2"/>
      <c r="O6" s="2">
        <v>60</v>
      </c>
      <c r="P6" s="2" t="s">
        <v>67</v>
      </c>
      <c r="Q6" s="2"/>
      <c r="R6" s="2">
        <v>100</v>
      </c>
      <c r="S6" s="128" t="s">
        <v>128</v>
      </c>
      <c r="T6" s="128"/>
      <c r="U6" s="128">
        <v>20</v>
      </c>
      <c r="V6" s="310"/>
      <c r="W6" s="106">
        <v>99</v>
      </c>
      <c r="X6" s="41" t="s">
        <v>25</v>
      </c>
      <c r="Y6" s="42">
        <v>2.5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6"/>
    </row>
    <row r="7" spans="2:33" ht="27.95" customHeight="1" x14ac:dyDescent="0.3">
      <c r="B7" s="40">
        <v>11</v>
      </c>
      <c r="C7" s="308"/>
      <c r="D7" s="2"/>
      <c r="E7" s="3"/>
      <c r="F7" s="2"/>
      <c r="G7" s="2"/>
      <c r="H7" s="2"/>
      <c r="I7" s="2"/>
      <c r="J7" s="2" t="s">
        <v>226</v>
      </c>
      <c r="K7" s="2"/>
      <c r="L7" s="2">
        <v>30</v>
      </c>
      <c r="M7" s="2" t="s">
        <v>272</v>
      </c>
      <c r="N7" s="2"/>
      <c r="O7" s="2">
        <v>40</v>
      </c>
      <c r="P7" s="2"/>
      <c r="Q7" s="2"/>
      <c r="R7" s="2"/>
      <c r="S7" s="128" t="s">
        <v>129</v>
      </c>
      <c r="T7" s="128"/>
      <c r="U7" s="128">
        <v>1</v>
      </c>
      <c r="V7" s="310"/>
      <c r="W7" s="45" t="s">
        <v>46</v>
      </c>
      <c r="X7" s="46" t="s">
        <v>27</v>
      </c>
      <c r="Y7" s="42">
        <v>1.8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5"/>
    </row>
    <row r="8" spans="2:33" ht="27.95" customHeight="1" x14ac:dyDescent="0.3">
      <c r="B8" s="40" t="s">
        <v>54</v>
      </c>
      <c r="C8" s="308"/>
      <c r="D8" s="2"/>
      <c r="E8" s="3"/>
      <c r="F8" s="2"/>
      <c r="G8" s="2"/>
      <c r="H8" s="50"/>
      <c r="I8" s="2"/>
      <c r="J8" s="2"/>
      <c r="K8" s="50"/>
      <c r="L8" s="2"/>
      <c r="M8" s="2" t="s">
        <v>284</v>
      </c>
      <c r="N8" s="2" t="s">
        <v>285</v>
      </c>
      <c r="O8" s="2">
        <v>1</v>
      </c>
      <c r="P8" s="2"/>
      <c r="Q8" s="50"/>
      <c r="R8" s="2"/>
      <c r="S8" s="3"/>
      <c r="T8" s="99"/>
      <c r="U8" s="2"/>
      <c r="V8" s="310"/>
      <c r="W8" s="102">
        <v>25.5</v>
      </c>
      <c r="X8" s="46" t="s">
        <v>30</v>
      </c>
      <c r="Y8" s="42">
        <v>2.5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6"/>
    </row>
    <row r="9" spans="2:33" ht="27.95" customHeight="1" x14ac:dyDescent="0.25">
      <c r="B9" s="312" t="s">
        <v>37</v>
      </c>
      <c r="C9" s="308"/>
      <c r="D9" s="3"/>
      <c r="E9" s="3"/>
      <c r="F9" s="3"/>
      <c r="G9" s="2"/>
      <c r="H9" s="50"/>
      <c r="I9" s="2"/>
      <c r="J9" s="2"/>
      <c r="K9" s="50"/>
      <c r="L9" s="2"/>
      <c r="M9" s="2"/>
      <c r="N9" s="99"/>
      <c r="O9" s="2"/>
      <c r="P9" s="2"/>
      <c r="Q9" s="50"/>
      <c r="R9" s="2"/>
      <c r="S9" s="3"/>
      <c r="T9" s="99"/>
      <c r="U9" s="2"/>
      <c r="V9" s="310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5"/>
    </row>
    <row r="10" spans="2:33" ht="27.95" customHeight="1" x14ac:dyDescent="0.3">
      <c r="B10" s="312"/>
      <c r="C10" s="308"/>
      <c r="D10" s="3"/>
      <c r="E10" s="3"/>
      <c r="F10" s="3"/>
      <c r="G10" s="2"/>
      <c r="H10" s="50"/>
      <c r="I10" s="2"/>
      <c r="J10" s="2"/>
      <c r="K10" s="50"/>
      <c r="L10" s="2"/>
      <c r="M10" s="2"/>
      <c r="N10" s="2"/>
      <c r="O10" s="2"/>
      <c r="P10" s="2"/>
      <c r="Q10" s="50"/>
      <c r="R10" s="2"/>
      <c r="S10" s="3"/>
      <c r="T10" s="99"/>
      <c r="U10" s="2"/>
      <c r="V10" s="310"/>
      <c r="W10" s="102">
        <v>27.3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6"/>
    </row>
    <row r="11" spans="2:33" ht="27.95" customHeight="1" x14ac:dyDescent="0.25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310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5"/>
    </row>
    <row r="12" spans="2:33" ht="27.95" customHeight="1" x14ac:dyDescent="0.3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311"/>
      <c r="W12" s="103">
        <f>W6*4+W10*4+W8*9</f>
        <v>734.7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7"/>
    </row>
    <row r="13" spans="2:33" s="39" customFormat="1" ht="27.95" customHeight="1" x14ac:dyDescent="0.3">
      <c r="B13" s="34">
        <v>3</v>
      </c>
      <c r="C13" s="308"/>
      <c r="D13" s="35" t="str">
        <f>'108.3月菜單'!F12</f>
        <v>麥片飯</v>
      </c>
      <c r="E13" s="35" t="s">
        <v>15</v>
      </c>
      <c r="F13" s="35"/>
      <c r="G13" s="35" t="str">
        <f>'108.3月菜單'!F13</f>
        <v>特豪大雞排(炸)</v>
      </c>
      <c r="H13" s="35" t="s">
        <v>149</v>
      </c>
      <c r="I13" s="35"/>
      <c r="J13" s="35" t="str">
        <f>'108.3月菜單'!F14</f>
        <v>南洋咖哩洋芋</v>
      </c>
      <c r="K13" s="35" t="s">
        <v>17</v>
      </c>
      <c r="L13" s="35"/>
      <c r="M13" s="35" t="str">
        <f>'108.3月菜單'!F15</f>
        <v>白菜蒸肉丸子</v>
      </c>
      <c r="N13" s="35" t="s">
        <v>90</v>
      </c>
      <c r="O13" s="35"/>
      <c r="P13" s="35" t="str">
        <f>'108.3月菜單'!F16</f>
        <v>淺色蔬菜</v>
      </c>
      <c r="Q13" s="35" t="s">
        <v>18</v>
      </c>
      <c r="R13" s="35"/>
      <c r="S13" s="35" t="str">
        <f>'108.3月菜單'!F17</f>
        <v>翡翠湯</v>
      </c>
      <c r="T13" s="35" t="s">
        <v>17</v>
      </c>
      <c r="U13" s="35"/>
      <c r="V13" s="309"/>
      <c r="W13" s="36" t="s">
        <v>367</v>
      </c>
      <c r="X13" s="37" t="s">
        <v>19</v>
      </c>
      <c r="Y13" s="38">
        <v>5.5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5"/>
    </row>
    <row r="14" spans="2:33" ht="27.95" customHeight="1" x14ac:dyDescent="0.3">
      <c r="B14" s="40" t="s">
        <v>8</v>
      </c>
      <c r="C14" s="308"/>
      <c r="D14" s="2" t="s">
        <v>66</v>
      </c>
      <c r="E14" s="2"/>
      <c r="F14" s="2">
        <v>60</v>
      </c>
      <c r="G14" s="3" t="s">
        <v>87</v>
      </c>
      <c r="H14" s="3"/>
      <c r="I14" s="3">
        <v>60</v>
      </c>
      <c r="J14" s="2" t="s">
        <v>85</v>
      </c>
      <c r="K14" s="3"/>
      <c r="L14" s="2">
        <v>45</v>
      </c>
      <c r="M14" s="3" t="s">
        <v>229</v>
      </c>
      <c r="N14" s="3"/>
      <c r="O14" s="3">
        <v>60</v>
      </c>
      <c r="P14" s="2" t="s">
        <v>67</v>
      </c>
      <c r="Q14" s="2"/>
      <c r="R14" s="2">
        <v>100</v>
      </c>
      <c r="S14" s="3" t="s">
        <v>295</v>
      </c>
      <c r="T14" s="2"/>
      <c r="U14" s="2">
        <v>20</v>
      </c>
      <c r="V14" s="310"/>
      <c r="W14" s="106">
        <v>106.5</v>
      </c>
      <c r="X14" s="41" t="s">
        <v>25</v>
      </c>
      <c r="Y14" s="42">
        <v>2.4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6"/>
    </row>
    <row r="15" spans="2:33" ht="27.95" customHeight="1" x14ac:dyDescent="0.3">
      <c r="B15" s="40">
        <v>12</v>
      </c>
      <c r="C15" s="308"/>
      <c r="D15" s="2" t="s">
        <v>131</v>
      </c>
      <c r="E15" s="2"/>
      <c r="F15" s="2">
        <v>40</v>
      </c>
      <c r="G15" s="2"/>
      <c r="H15" s="2"/>
      <c r="I15" s="2"/>
      <c r="J15" s="2" t="s">
        <v>219</v>
      </c>
      <c r="K15" s="2"/>
      <c r="L15" s="2">
        <v>5</v>
      </c>
      <c r="M15" s="2" t="s">
        <v>226</v>
      </c>
      <c r="N15" s="3"/>
      <c r="O15" s="2">
        <v>30</v>
      </c>
      <c r="P15" s="2"/>
      <c r="Q15" s="2"/>
      <c r="R15" s="2"/>
      <c r="S15" s="3" t="s">
        <v>83</v>
      </c>
      <c r="T15" s="2"/>
      <c r="U15" s="2">
        <v>10</v>
      </c>
      <c r="V15" s="310"/>
      <c r="W15" s="45" t="s">
        <v>368</v>
      </c>
      <c r="X15" s="46" t="s">
        <v>27</v>
      </c>
      <c r="Y15" s="42">
        <v>1.8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5"/>
    </row>
    <row r="16" spans="2:33" ht="27.95" customHeight="1" x14ac:dyDescent="0.3">
      <c r="B16" s="40" t="s">
        <v>10</v>
      </c>
      <c r="C16" s="308"/>
      <c r="D16" s="50"/>
      <c r="E16" s="50"/>
      <c r="F16" s="2"/>
      <c r="G16" s="2"/>
      <c r="H16" s="50"/>
      <c r="I16" s="2"/>
      <c r="J16" s="2" t="s">
        <v>220</v>
      </c>
      <c r="K16" s="50"/>
      <c r="L16" s="2">
        <v>5</v>
      </c>
      <c r="M16" s="3"/>
      <c r="N16" s="2"/>
      <c r="O16" s="2"/>
      <c r="P16" s="2"/>
      <c r="Q16" s="50"/>
      <c r="R16" s="2"/>
      <c r="S16" s="2"/>
      <c r="T16" s="50"/>
      <c r="U16" s="2"/>
      <c r="V16" s="310"/>
      <c r="W16" s="102">
        <v>25.3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6"/>
    </row>
    <row r="17" spans="2:33" ht="27.95" customHeight="1" x14ac:dyDescent="0.25">
      <c r="B17" s="312" t="s">
        <v>38</v>
      </c>
      <c r="C17" s="308"/>
      <c r="D17" s="50"/>
      <c r="E17" s="50"/>
      <c r="F17" s="2"/>
      <c r="G17" s="3"/>
      <c r="H17" s="3"/>
      <c r="I17" s="3"/>
      <c r="J17" s="2" t="s">
        <v>228</v>
      </c>
      <c r="K17" s="50"/>
      <c r="L17" s="2">
        <v>10</v>
      </c>
      <c r="M17" s="2"/>
      <c r="N17" s="93"/>
      <c r="O17" s="2"/>
      <c r="P17" s="2"/>
      <c r="Q17" s="50"/>
      <c r="R17" s="2"/>
      <c r="S17" s="2"/>
      <c r="T17" s="50"/>
      <c r="U17" s="2"/>
      <c r="V17" s="310"/>
      <c r="W17" s="45" t="s">
        <v>369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5"/>
    </row>
    <row r="18" spans="2:33" ht="27.95" customHeight="1" x14ac:dyDescent="0.3">
      <c r="B18" s="312"/>
      <c r="C18" s="308"/>
      <c r="D18" s="50"/>
      <c r="E18" s="50"/>
      <c r="F18" s="2"/>
      <c r="G18" s="2"/>
      <c r="H18" s="50"/>
      <c r="I18" s="2"/>
      <c r="J18" s="3" t="s">
        <v>230</v>
      </c>
      <c r="K18" s="99"/>
      <c r="L18" s="2">
        <v>1</v>
      </c>
      <c r="M18" s="3"/>
      <c r="N18" s="50"/>
      <c r="O18" s="2"/>
      <c r="P18" s="2"/>
      <c r="Q18" s="50"/>
      <c r="R18" s="2"/>
      <c r="S18" s="3"/>
      <c r="T18" s="2"/>
      <c r="U18" s="2"/>
      <c r="V18" s="310"/>
      <c r="W18" s="102">
        <v>26.5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6"/>
    </row>
    <row r="19" spans="2:33" ht="27.95" customHeight="1" x14ac:dyDescent="0.25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3"/>
      <c r="U19" s="93"/>
      <c r="V19" s="310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5"/>
    </row>
    <row r="20" spans="2:33" ht="27.95" customHeight="1" x14ac:dyDescent="0.3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311"/>
      <c r="W20" s="103">
        <f>W14*4+W18*4+W16*9</f>
        <v>759.7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7"/>
    </row>
    <row r="21" spans="2:33" s="39" customFormat="1" ht="27.95" customHeight="1" x14ac:dyDescent="0.3">
      <c r="B21" s="60">
        <v>3</v>
      </c>
      <c r="C21" s="308"/>
      <c r="D21" s="35" t="str">
        <f>'108.3月菜單'!J12</f>
        <v>香Q米飯</v>
      </c>
      <c r="E21" s="35" t="s">
        <v>307</v>
      </c>
      <c r="F21" s="35"/>
      <c r="G21" s="35" t="str">
        <f>'108.3月菜單'!J13</f>
        <v>里肌肉排</v>
      </c>
      <c r="H21" s="35" t="s">
        <v>65</v>
      </c>
      <c r="I21" s="35"/>
      <c r="J21" s="35" t="str">
        <f>'108.3月菜單'!J14</f>
        <v>鹿港赤肉羹(加)</v>
      </c>
      <c r="K21" s="35" t="s">
        <v>64</v>
      </c>
      <c r="L21" s="35"/>
      <c r="M21" s="35" t="str">
        <f>'108.3月菜單'!J15</f>
        <v>砂鍋粉絲煲</v>
      </c>
      <c r="N21" s="35" t="s">
        <v>308</v>
      </c>
      <c r="O21" s="35"/>
      <c r="P21" s="35" t="str">
        <f>'108.3月菜單'!J16</f>
        <v>深色蔬菜</v>
      </c>
      <c r="Q21" s="35" t="s">
        <v>18</v>
      </c>
      <c r="R21" s="35"/>
      <c r="S21" s="35" t="str">
        <f>'108.3月菜單'!J17</f>
        <v>紫菜蛋花湯</v>
      </c>
      <c r="T21" s="35" t="s">
        <v>17</v>
      </c>
      <c r="U21" s="35"/>
      <c r="V21" s="309"/>
      <c r="W21" s="36" t="s">
        <v>44</v>
      </c>
      <c r="X21" s="37" t="s">
        <v>19</v>
      </c>
      <c r="Y21" s="38">
        <v>5.5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5"/>
    </row>
    <row r="22" spans="2:33" s="65" customFormat="1" ht="27.75" customHeight="1" x14ac:dyDescent="0.4">
      <c r="B22" s="61" t="s">
        <v>8</v>
      </c>
      <c r="C22" s="308"/>
      <c r="D22" s="2" t="s">
        <v>24</v>
      </c>
      <c r="E22" s="2"/>
      <c r="F22" s="2">
        <v>100</v>
      </c>
      <c r="G22" s="2" t="s">
        <v>63</v>
      </c>
      <c r="H22" s="2"/>
      <c r="I22" s="2">
        <v>60</v>
      </c>
      <c r="J22" s="2" t="s">
        <v>133</v>
      </c>
      <c r="K22" s="2" t="s">
        <v>122</v>
      </c>
      <c r="L22" s="2">
        <v>20</v>
      </c>
      <c r="M22" s="2" t="s">
        <v>316</v>
      </c>
      <c r="N22" s="2"/>
      <c r="O22" s="2">
        <v>50</v>
      </c>
      <c r="P22" s="2" t="s">
        <v>67</v>
      </c>
      <c r="Q22" s="2"/>
      <c r="R22" s="2">
        <v>100</v>
      </c>
      <c r="S22" s="3" t="s">
        <v>146</v>
      </c>
      <c r="T22" s="2"/>
      <c r="U22" s="2">
        <v>1</v>
      </c>
      <c r="V22" s="310"/>
      <c r="W22" s="106">
        <v>108</v>
      </c>
      <c r="X22" s="41" t="s">
        <v>25</v>
      </c>
      <c r="Y22" s="42">
        <v>2.4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6"/>
    </row>
    <row r="23" spans="2:33" s="65" customFormat="1" ht="27.95" customHeight="1" x14ac:dyDescent="0.3">
      <c r="B23" s="61">
        <v>13</v>
      </c>
      <c r="C23" s="308"/>
      <c r="D23" s="2"/>
      <c r="E23" s="3"/>
      <c r="F23" s="2"/>
      <c r="G23" s="2"/>
      <c r="H23" s="2"/>
      <c r="I23" s="2"/>
      <c r="J23" s="2" t="s">
        <v>61</v>
      </c>
      <c r="K23" s="2"/>
      <c r="L23" s="2">
        <v>60</v>
      </c>
      <c r="M23" s="2" t="s">
        <v>317</v>
      </c>
      <c r="N23" s="2"/>
      <c r="O23" s="2">
        <v>8</v>
      </c>
      <c r="P23" s="2"/>
      <c r="Q23" s="2"/>
      <c r="R23" s="2"/>
      <c r="S23" s="3" t="s">
        <v>83</v>
      </c>
      <c r="T23" s="2"/>
      <c r="U23" s="2">
        <v>10</v>
      </c>
      <c r="V23" s="310"/>
      <c r="W23" s="45" t="s">
        <v>46</v>
      </c>
      <c r="X23" s="46" t="s">
        <v>27</v>
      </c>
      <c r="Y23" s="42">
        <v>2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5"/>
    </row>
    <row r="24" spans="2:33" s="65" customFormat="1" ht="27.95" customHeight="1" x14ac:dyDescent="0.4">
      <c r="B24" s="61" t="s">
        <v>10</v>
      </c>
      <c r="C24" s="308"/>
      <c r="D24" s="3"/>
      <c r="E24" s="3"/>
      <c r="F24" s="3"/>
      <c r="G24" s="2"/>
      <c r="H24" s="50"/>
      <c r="I24" s="2"/>
      <c r="J24" s="2" t="s">
        <v>134</v>
      </c>
      <c r="K24" s="2"/>
      <c r="L24" s="2">
        <v>10</v>
      </c>
      <c r="M24" s="2" t="s">
        <v>318</v>
      </c>
      <c r="N24" s="99"/>
      <c r="O24" s="2">
        <v>5</v>
      </c>
      <c r="P24" s="2"/>
      <c r="Q24" s="50"/>
      <c r="R24" s="2"/>
      <c r="S24" s="3"/>
      <c r="T24" s="50"/>
      <c r="U24" s="2"/>
      <c r="V24" s="310"/>
      <c r="W24" s="102">
        <v>24</v>
      </c>
      <c r="X24" s="46" t="s">
        <v>30</v>
      </c>
      <c r="Y24" s="42">
        <v>2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6"/>
    </row>
    <row r="25" spans="2:33" s="65" customFormat="1" ht="27.95" customHeight="1" x14ac:dyDescent="0.25">
      <c r="B25" s="304" t="s">
        <v>39</v>
      </c>
      <c r="C25" s="308"/>
      <c r="D25" s="3"/>
      <c r="E25" s="3"/>
      <c r="F25" s="3"/>
      <c r="G25" s="2"/>
      <c r="H25" s="50"/>
      <c r="I25" s="2"/>
      <c r="J25" s="2"/>
      <c r="K25" s="2"/>
      <c r="L25" s="2"/>
      <c r="M25" s="2"/>
      <c r="N25" s="50"/>
      <c r="O25" s="2"/>
      <c r="P25" s="2"/>
      <c r="Q25" s="50"/>
      <c r="R25" s="2"/>
      <c r="S25" s="3"/>
      <c r="T25" s="99"/>
      <c r="U25" s="2"/>
      <c r="V25" s="310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5"/>
    </row>
    <row r="26" spans="2:33" s="65" customFormat="1" ht="27.95" customHeight="1" x14ac:dyDescent="0.4">
      <c r="B26" s="304"/>
      <c r="C26" s="308"/>
      <c r="D26" s="101"/>
      <c r="E26" s="50"/>
      <c r="F26" s="2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50"/>
      <c r="U26" s="2"/>
      <c r="V26" s="310"/>
      <c r="W26" s="102">
        <v>27.9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6"/>
    </row>
    <row r="27" spans="2:33" s="65" customFormat="1" ht="27.95" customHeight="1" x14ac:dyDescent="0.25">
      <c r="B27" s="72" t="s">
        <v>36</v>
      </c>
      <c r="C27" s="73"/>
      <c r="D27" s="2"/>
      <c r="E27" s="50"/>
      <c r="F27" s="2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310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5"/>
    </row>
    <row r="28" spans="2:33" s="65" customFormat="1" ht="27.95" customHeight="1" thickBot="1" x14ac:dyDescent="0.45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311"/>
      <c r="W28" s="103">
        <f>W22*4+W26*4+W24*9</f>
        <v>759.6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7"/>
    </row>
    <row r="29" spans="2:33" s="39" customFormat="1" ht="27.95" customHeight="1" x14ac:dyDescent="0.3">
      <c r="B29" s="34">
        <v>3</v>
      </c>
      <c r="C29" s="308"/>
      <c r="D29" s="35" t="str">
        <f>'108.3月菜單'!N12</f>
        <v>地瓜飯</v>
      </c>
      <c r="E29" s="35" t="s">
        <v>137</v>
      </c>
      <c r="F29" s="35"/>
      <c r="G29" s="35" t="str">
        <f>'108.3月菜單'!N13</f>
        <v>香烤雞翅</v>
      </c>
      <c r="H29" s="35" t="s">
        <v>264</v>
      </c>
      <c r="I29" s="35"/>
      <c r="J29" s="35" t="str">
        <f>'108.3月菜單'!N14</f>
        <v>湖南豆腐(豆)</v>
      </c>
      <c r="K29" s="108" t="s">
        <v>139</v>
      </c>
      <c r="L29" s="35"/>
      <c r="M29" s="35" t="str">
        <f>'108.3月菜單'!N15</f>
        <v>蟹絲花椰菜</v>
      </c>
      <c r="N29" s="35" t="s">
        <v>139</v>
      </c>
      <c r="O29" s="35"/>
      <c r="P29" s="35" t="str">
        <f>'108.3月菜單'!N16</f>
        <v>淺色蔬菜</v>
      </c>
      <c r="Q29" s="35" t="s">
        <v>142</v>
      </c>
      <c r="R29" s="35"/>
      <c r="S29" s="35" t="str">
        <f>'108.3月菜單'!N17</f>
        <v>日式味噌湯</v>
      </c>
      <c r="T29" s="35" t="s">
        <v>139</v>
      </c>
      <c r="U29" s="35"/>
      <c r="V29" s="309"/>
      <c r="W29" s="36" t="s">
        <v>44</v>
      </c>
      <c r="X29" s="37" t="s">
        <v>19</v>
      </c>
      <c r="Y29" s="38">
        <v>5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5"/>
    </row>
    <row r="30" spans="2:33" ht="27.95" customHeight="1" x14ac:dyDescent="0.3">
      <c r="B30" s="40" t="s">
        <v>8</v>
      </c>
      <c r="C30" s="308"/>
      <c r="D30" s="2" t="s">
        <v>24</v>
      </c>
      <c r="E30" s="2"/>
      <c r="F30" s="2">
        <v>80</v>
      </c>
      <c r="G30" s="2" t="s">
        <v>127</v>
      </c>
      <c r="H30" s="2"/>
      <c r="I30" s="2">
        <v>60</v>
      </c>
      <c r="J30" s="2" t="s">
        <v>94</v>
      </c>
      <c r="K30" s="2" t="s">
        <v>91</v>
      </c>
      <c r="L30" s="2">
        <v>60</v>
      </c>
      <c r="M30" s="2" t="s">
        <v>140</v>
      </c>
      <c r="N30" s="2"/>
      <c r="O30" s="2">
        <v>60</v>
      </c>
      <c r="P30" s="2" t="s">
        <v>141</v>
      </c>
      <c r="Q30" s="2"/>
      <c r="R30" s="2">
        <v>100</v>
      </c>
      <c r="S30" s="3" t="s">
        <v>234</v>
      </c>
      <c r="T30" s="2"/>
      <c r="U30" s="2">
        <v>20</v>
      </c>
      <c r="V30" s="310"/>
      <c r="W30" s="106">
        <v>99.5</v>
      </c>
      <c r="X30" s="41" t="s">
        <v>25</v>
      </c>
      <c r="Y30" s="42">
        <v>2.5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  <c r="AG30" s="106"/>
    </row>
    <row r="31" spans="2:33" ht="27.95" customHeight="1" x14ac:dyDescent="0.3">
      <c r="B31" s="40">
        <v>14</v>
      </c>
      <c r="C31" s="308"/>
      <c r="D31" s="2" t="s">
        <v>69</v>
      </c>
      <c r="E31" s="2"/>
      <c r="F31" s="2">
        <v>60</v>
      </c>
      <c r="G31" s="2"/>
      <c r="H31" s="2"/>
      <c r="I31" s="2"/>
      <c r="J31" s="2" t="s">
        <v>123</v>
      </c>
      <c r="K31" s="2"/>
      <c r="L31" s="2">
        <v>10</v>
      </c>
      <c r="M31" s="2" t="s">
        <v>134</v>
      </c>
      <c r="N31" s="2"/>
      <c r="O31" s="2">
        <v>10</v>
      </c>
      <c r="P31" s="2"/>
      <c r="Q31" s="2"/>
      <c r="R31" s="2"/>
      <c r="S31" s="3" t="s">
        <v>143</v>
      </c>
      <c r="T31" s="2"/>
      <c r="U31" s="2">
        <v>1</v>
      </c>
      <c r="V31" s="310"/>
      <c r="W31" s="45" t="s">
        <v>46</v>
      </c>
      <c r="X31" s="46" t="s">
        <v>27</v>
      </c>
      <c r="Y31" s="42">
        <v>1.9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  <c r="AG31" s="105"/>
    </row>
    <row r="32" spans="2:33" ht="27.95" customHeight="1" x14ac:dyDescent="0.3">
      <c r="B32" s="40" t="s">
        <v>10</v>
      </c>
      <c r="C32" s="308"/>
      <c r="D32" s="50"/>
      <c r="E32" s="50"/>
      <c r="F32" s="2"/>
      <c r="G32" s="2"/>
      <c r="H32" s="50"/>
      <c r="I32" s="2"/>
      <c r="J32" s="3"/>
      <c r="K32" s="3"/>
      <c r="L32" s="3"/>
      <c r="M32" s="2" t="s">
        <v>232</v>
      </c>
      <c r="N32" s="2"/>
      <c r="O32" s="2">
        <v>3</v>
      </c>
      <c r="P32" s="2"/>
      <c r="Q32" s="50"/>
      <c r="R32" s="2"/>
      <c r="S32" s="2" t="s">
        <v>235</v>
      </c>
      <c r="T32" s="3"/>
      <c r="U32" s="2">
        <v>1</v>
      </c>
      <c r="V32" s="310"/>
      <c r="W32" s="102">
        <v>25</v>
      </c>
      <c r="X32" s="46" t="s">
        <v>30</v>
      </c>
      <c r="Y32" s="42">
        <v>2.5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  <c r="AG32" s="106"/>
    </row>
    <row r="33" spans="2:33" ht="27.95" customHeight="1" x14ac:dyDescent="0.25">
      <c r="B33" s="312" t="s">
        <v>40</v>
      </c>
      <c r="C33" s="308"/>
      <c r="D33" s="50"/>
      <c r="E33" s="50"/>
      <c r="F33" s="2"/>
      <c r="G33" s="2"/>
      <c r="H33" s="50"/>
      <c r="I33" s="2"/>
      <c r="J33" s="3"/>
      <c r="K33" s="3"/>
      <c r="L33" s="3"/>
      <c r="M33" s="2"/>
      <c r="N33" s="50"/>
      <c r="O33" s="2"/>
      <c r="P33" s="2"/>
      <c r="Q33" s="50"/>
      <c r="R33" s="2"/>
      <c r="S33" s="3"/>
      <c r="T33" s="3"/>
      <c r="U33" s="3"/>
      <c r="V33" s="310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5"/>
    </row>
    <row r="34" spans="2:33" ht="27.95" customHeight="1" x14ac:dyDescent="0.3">
      <c r="B34" s="312"/>
      <c r="C34" s="308"/>
      <c r="D34" s="50"/>
      <c r="E34" s="50"/>
      <c r="F34" s="2"/>
      <c r="G34" s="2"/>
      <c r="H34" s="50"/>
      <c r="I34" s="2"/>
      <c r="J34" s="3"/>
      <c r="K34" s="50"/>
      <c r="L34" s="3"/>
      <c r="M34" s="2"/>
      <c r="N34" s="50"/>
      <c r="O34" s="2"/>
      <c r="P34" s="2"/>
      <c r="Q34" s="50"/>
      <c r="R34" s="2"/>
      <c r="S34" s="3"/>
      <c r="T34" s="50"/>
      <c r="U34" s="2"/>
      <c r="V34" s="310"/>
      <c r="W34" s="102">
        <v>27.4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6"/>
    </row>
    <row r="35" spans="2:33" ht="27.95" customHeight="1" x14ac:dyDescent="0.25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310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5"/>
    </row>
    <row r="36" spans="2:33" ht="27.95" customHeight="1" x14ac:dyDescent="0.3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311"/>
      <c r="W36" s="103">
        <f>W30*4+W34*4+W32*9</f>
        <v>732.6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7"/>
    </row>
    <row r="37" spans="2:33" s="39" customFormat="1" ht="27.95" customHeight="1" x14ac:dyDescent="0.3">
      <c r="B37" s="34">
        <v>3</v>
      </c>
      <c r="C37" s="308"/>
      <c r="D37" s="35" t="str">
        <f>'108.3月菜單'!R12</f>
        <v>日式親子丼飯</v>
      </c>
      <c r="E37" s="35" t="s">
        <v>308</v>
      </c>
      <c r="F37" s="35"/>
      <c r="G37" s="35" t="str">
        <f>'108.3月菜單'!R13</f>
        <v>客家鹹豬肉</v>
      </c>
      <c r="H37" s="35" t="s">
        <v>17</v>
      </c>
      <c r="I37" s="35"/>
      <c r="J37" s="35" t="str">
        <f>'108.3月菜單'!R14</f>
        <v>湯包(冷)+燒賣(加)</v>
      </c>
      <c r="K37" s="35" t="s">
        <v>15</v>
      </c>
      <c r="L37" s="35"/>
      <c r="M37" s="35" t="str">
        <f>'108.3月菜單'!R15</f>
        <v>魷魚燴鮮菇(海)</v>
      </c>
      <c r="N37" s="35" t="s">
        <v>17</v>
      </c>
      <c r="O37" s="35"/>
      <c r="P37" s="35" t="str">
        <f>'108.3月菜單'!R16</f>
        <v>深色蔬菜</v>
      </c>
      <c r="Q37" s="35" t="s">
        <v>142</v>
      </c>
      <c r="R37" s="35"/>
      <c r="S37" s="35" t="str">
        <f>'108.3月菜單'!R17</f>
        <v>關東煮湯(豆)</v>
      </c>
      <c r="T37" s="35" t="s">
        <v>139</v>
      </c>
      <c r="U37" s="35"/>
      <c r="V37" s="309"/>
      <c r="W37" s="36" t="s">
        <v>351</v>
      </c>
      <c r="X37" s="37" t="s">
        <v>19</v>
      </c>
      <c r="Y37" s="38">
        <v>5.2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5"/>
    </row>
    <row r="38" spans="2:33" ht="27.95" customHeight="1" x14ac:dyDescent="0.3">
      <c r="B38" s="40" t="s">
        <v>8</v>
      </c>
      <c r="C38" s="308"/>
      <c r="D38" s="2" t="s">
        <v>24</v>
      </c>
      <c r="E38" s="3"/>
      <c r="F38" s="2">
        <v>80</v>
      </c>
      <c r="G38" s="126" t="s">
        <v>130</v>
      </c>
      <c r="H38" s="128"/>
      <c r="I38" s="126">
        <v>40</v>
      </c>
      <c r="J38" s="2" t="s">
        <v>120</v>
      </c>
      <c r="K38" s="2" t="s">
        <v>121</v>
      </c>
      <c r="L38" s="2">
        <v>20</v>
      </c>
      <c r="M38" s="2" t="s">
        <v>282</v>
      </c>
      <c r="N38" s="2"/>
      <c r="O38" s="2">
        <v>20</v>
      </c>
      <c r="P38" s="2" t="s">
        <v>141</v>
      </c>
      <c r="Q38" s="3"/>
      <c r="R38" s="2">
        <v>100</v>
      </c>
      <c r="S38" s="3" t="s">
        <v>135</v>
      </c>
      <c r="T38" s="2"/>
      <c r="U38" s="2">
        <v>20</v>
      </c>
      <c r="V38" s="310"/>
      <c r="W38" s="106">
        <v>103</v>
      </c>
      <c r="X38" s="41" t="s">
        <v>25</v>
      </c>
      <c r="Y38" s="42">
        <v>2.4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6"/>
    </row>
    <row r="39" spans="2:33" ht="27.95" customHeight="1" x14ac:dyDescent="0.3">
      <c r="B39" s="40">
        <v>15</v>
      </c>
      <c r="C39" s="308"/>
      <c r="D39" s="2" t="s">
        <v>387</v>
      </c>
      <c r="E39" s="3"/>
      <c r="F39" s="2">
        <v>1</v>
      </c>
      <c r="G39" s="3" t="s">
        <v>123</v>
      </c>
      <c r="H39" s="50"/>
      <c r="I39" s="2">
        <v>50</v>
      </c>
      <c r="J39" s="2" t="s">
        <v>231</v>
      </c>
      <c r="K39" s="2" t="s">
        <v>215</v>
      </c>
      <c r="L39" s="2">
        <v>20</v>
      </c>
      <c r="M39" s="2" t="s">
        <v>287</v>
      </c>
      <c r="N39" s="2"/>
      <c r="O39" s="2">
        <v>20</v>
      </c>
      <c r="P39" s="2"/>
      <c r="Q39" s="3"/>
      <c r="R39" s="2"/>
      <c r="S39" s="3" t="s">
        <v>136</v>
      </c>
      <c r="T39" s="2" t="s">
        <v>113</v>
      </c>
      <c r="U39" s="2">
        <v>10</v>
      </c>
      <c r="V39" s="310"/>
      <c r="W39" s="45" t="s">
        <v>352</v>
      </c>
      <c r="X39" s="46" t="s">
        <v>27</v>
      </c>
      <c r="Y39" s="42">
        <v>2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5"/>
    </row>
    <row r="40" spans="2:33" ht="27.95" customHeight="1" x14ac:dyDescent="0.3">
      <c r="B40" s="40" t="s">
        <v>10</v>
      </c>
      <c r="C40" s="308"/>
      <c r="D40" s="3" t="s">
        <v>87</v>
      </c>
      <c r="E40" s="3"/>
      <c r="F40" s="3">
        <v>10</v>
      </c>
      <c r="G40" s="2"/>
      <c r="H40" s="3"/>
      <c r="I40" s="2"/>
      <c r="J40" s="3"/>
      <c r="K40" s="50"/>
      <c r="L40" s="3"/>
      <c r="M40" s="2" t="s">
        <v>288</v>
      </c>
      <c r="N40" s="2"/>
      <c r="O40" s="2">
        <v>20</v>
      </c>
      <c r="P40" s="2"/>
      <c r="Q40" s="3"/>
      <c r="R40" s="2"/>
      <c r="S40" s="2" t="s">
        <v>236</v>
      </c>
      <c r="T40" s="50"/>
      <c r="U40" s="2">
        <v>10</v>
      </c>
      <c r="V40" s="310"/>
      <c r="W40" s="102">
        <v>25.5</v>
      </c>
      <c r="X40" s="46" t="s">
        <v>30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6"/>
    </row>
    <row r="41" spans="2:33" ht="27.95" customHeight="1" x14ac:dyDescent="0.25">
      <c r="B41" s="312" t="s">
        <v>32</v>
      </c>
      <c r="C41" s="308"/>
      <c r="D41" s="3"/>
      <c r="E41" s="3"/>
      <c r="F41" s="2"/>
      <c r="G41" s="2"/>
      <c r="H41" s="3"/>
      <c r="I41" s="2"/>
      <c r="J41" s="3"/>
      <c r="K41" s="50"/>
      <c r="L41" s="3"/>
      <c r="M41" s="2" t="s">
        <v>289</v>
      </c>
      <c r="N41" s="50"/>
      <c r="O41" s="2">
        <v>5</v>
      </c>
      <c r="P41" s="2"/>
      <c r="Q41" s="3"/>
      <c r="R41" s="2"/>
      <c r="S41" s="2"/>
      <c r="T41" s="50"/>
      <c r="U41" s="2"/>
      <c r="V41" s="310"/>
      <c r="W41" s="45" t="s">
        <v>353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5"/>
    </row>
    <row r="42" spans="2:33" ht="27.95" customHeight="1" x14ac:dyDescent="0.3">
      <c r="B42" s="312"/>
      <c r="C42" s="308"/>
      <c r="D42" s="50"/>
      <c r="E42" s="50"/>
      <c r="F42" s="2"/>
      <c r="G42" s="2"/>
      <c r="H42" s="50"/>
      <c r="I42" s="2"/>
      <c r="J42" s="2"/>
      <c r="K42" s="50"/>
      <c r="L42" s="2"/>
      <c r="M42" s="2" t="s">
        <v>349</v>
      </c>
      <c r="N42" s="101" t="s">
        <v>350</v>
      </c>
      <c r="O42" s="2">
        <v>10</v>
      </c>
      <c r="P42" s="2"/>
      <c r="Q42" s="50"/>
      <c r="R42" s="2"/>
      <c r="S42" s="2"/>
      <c r="T42" s="50"/>
      <c r="U42" s="2"/>
      <c r="V42" s="310"/>
      <c r="W42" s="102">
        <v>27.2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6"/>
    </row>
    <row r="43" spans="2:33" ht="27.95" customHeight="1" x14ac:dyDescent="0.25">
      <c r="B43" s="52" t="s">
        <v>36</v>
      </c>
      <c r="C43" s="53"/>
      <c r="D43" s="50"/>
      <c r="E43" s="50"/>
      <c r="F43" s="2"/>
      <c r="G43" s="2"/>
      <c r="H43" s="50"/>
      <c r="I43" s="2"/>
      <c r="J43" s="3"/>
      <c r="K43" s="50"/>
      <c r="L43" s="3"/>
      <c r="M43" s="2"/>
      <c r="N43" s="50"/>
      <c r="O43" s="2"/>
      <c r="P43" s="2"/>
      <c r="Q43" s="50"/>
      <c r="R43" s="2"/>
      <c r="S43" s="3"/>
      <c r="T43" s="50"/>
      <c r="U43" s="3"/>
      <c r="V43" s="310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5"/>
    </row>
    <row r="44" spans="2:33" ht="27.95" customHeight="1" thickBot="1" x14ac:dyDescent="0.35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311"/>
      <c r="W44" s="103">
        <f>W38*4+W42*4+W40*9</f>
        <v>750.3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7"/>
    </row>
    <row r="45" spans="2:33" s="85" customFormat="1" ht="21.75" customHeight="1" x14ac:dyDescent="0.25">
      <c r="B45" s="82"/>
      <c r="C45" s="18"/>
      <c r="D45" s="44"/>
      <c r="E45" s="83"/>
      <c r="F45" s="44"/>
      <c r="G45" s="44"/>
      <c r="H45" s="83"/>
      <c r="I45" s="4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84"/>
      <c r="AA45" s="70"/>
      <c r="AB45" s="64"/>
      <c r="AC45" s="70"/>
      <c r="AD45" s="70"/>
      <c r="AE45" s="70"/>
      <c r="AF45" s="70"/>
      <c r="AG45" s="70"/>
    </row>
    <row r="46" spans="2:33" x14ac:dyDescent="0.25">
      <c r="B46" s="64"/>
      <c r="C46" s="85"/>
      <c r="D46" s="313"/>
      <c r="E46" s="313"/>
      <c r="F46" s="315"/>
      <c r="G46" s="315"/>
      <c r="H46" s="86"/>
      <c r="I46" s="18"/>
      <c r="J46" s="18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 x14ac:dyDescent="0.25">
      <c r="Y47" s="90"/>
    </row>
    <row r="48" spans="2:33" x14ac:dyDescent="0.25">
      <c r="Y48" s="90"/>
    </row>
    <row r="49" spans="25:25" x14ac:dyDescent="0.25">
      <c r="Y49" s="90"/>
    </row>
    <row r="50" spans="25:25" x14ac:dyDescent="0.25">
      <c r="Y50" s="90"/>
    </row>
    <row r="51" spans="25:25" x14ac:dyDescent="0.25">
      <c r="Y51" s="90"/>
    </row>
    <row r="52" spans="25:25" x14ac:dyDescent="0.25">
      <c r="Y52" s="90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abSelected="1" topLeftCell="B1" zoomScale="60" workbookViewId="0">
      <selection activeCell="Y39" sqref="Y39"/>
    </sheetView>
  </sheetViews>
  <sheetFormatPr defaultColWidth="9" defaultRowHeight="20.25" x14ac:dyDescent="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 x14ac:dyDescent="0.55000000000000004">
      <c r="B1" s="305" t="s">
        <v>334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4"/>
      <c r="AB1" s="6"/>
    </row>
    <row r="2" spans="2:33" s="5" customFormat="1" ht="13.5" customHeight="1" x14ac:dyDescent="0.45">
      <c r="B2" s="306"/>
      <c r="C2" s="307"/>
      <c r="D2" s="307"/>
      <c r="E2" s="307"/>
      <c r="F2" s="307"/>
      <c r="G2" s="307"/>
      <c r="H2" s="125"/>
      <c r="I2" s="4"/>
      <c r="J2" s="4"/>
      <c r="K2" s="125"/>
      <c r="L2" s="4"/>
      <c r="M2" s="4"/>
      <c r="N2" s="125"/>
      <c r="O2" s="4"/>
      <c r="P2" s="4"/>
      <c r="Q2" s="125"/>
      <c r="R2" s="4"/>
      <c r="S2" s="4"/>
      <c r="T2" s="125"/>
      <c r="U2" s="4"/>
      <c r="V2" s="8"/>
      <c r="W2" s="9"/>
      <c r="X2" s="10"/>
      <c r="Y2" s="9"/>
      <c r="Z2" s="4"/>
      <c r="AB2" s="6"/>
    </row>
    <row r="3" spans="2:33" s="18" customFormat="1" ht="32.25" customHeight="1" thickBot="1" x14ac:dyDescent="0.45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 x14ac:dyDescent="0.25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7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4"/>
    </row>
    <row r="5" spans="2:33" s="39" customFormat="1" ht="65.099999999999994" customHeight="1" x14ac:dyDescent="0.3">
      <c r="B5" s="34">
        <v>3</v>
      </c>
      <c r="C5" s="308"/>
      <c r="D5" s="35" t="str">
        <f>'108.3月菜單'!B21</f>
        <v>香Q米飯</v>
      </c>
      <c r="E5" s="35" t="s">
        <v>137</v>
      </c>
      <c r="F5" s="1" t="s">
        <v>16</v>
      </c>
      <c r="G5" s="35" t="str">
        <f>'108.3月菜單'!B22</f>
        <v>香雞排(炸)</v>
      </c>
      <c r="H5" s="35" t="s">
        <v>313</v>
      </c>
      <c r="I5" s="1" t="s">
        <v>16</v>
      </c>
      <c r="J5" s="35" t="str">
        <f>'108.3月菜單'!B23</f>
        <v>咖哩豬肉</v>
      </c>
      <c r="K5" s="35" t="s">
        <v>139</v>
      </c>
      <c r="L5" s="1" t="s">
        <v>16</v>
      </c>
      <c r="M5" s="35" t="str">
        <f>'108.3月菜單'!B24</f>
        <v>沙茶麵疙瘩</v>
      </c>
      <c r="N5" s="35" t="s">
        <v>17</v>
      </c>
      <c r="O5" s="1" t="s">
        <v>16</v>
      </c>
      <c r="P5" s="35" t="str">
        <f>'108.3月菜單'!B25</f>
        <v>深色蔬菜</v>
      </c>
      <c r="Q5" s="35" t="s">
        <v>142</v>
      </c>
      <c r="R5" s="1" t="s">
        <v>16</v>
      </c>
      <c r="S5" s="35" t="str">
        <f>'108.3月菜單'!B26</f>
        <v>金茸三絲湯</v>
      </c>
      <c r="T5" s="35" t="s">
        <v>139</v>
      </c>
      <c r="U5" s="1" t="s">
        <v>16</v>
      </c>
      <c r="V5" s="309"/>
      <c r="W5" s="36" t="s">
        <v>44</v>
      </c>
      <c r="X5" s="37" t="s">
        <v>19</v>
      </c>
      <c r="Y5" s="38">
        <v>5.8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5"/>
    </row>
    <row r="6" spans="2:33" ht="27.95" customHeight="1" x14ac:dyDescent="0.3">
      <c r="B6" s="40" t="s">
        <v>8</v>
      </c>
      <c r="C6" s="308"/>
      <c r="D6" s="2" t="s">
        <v>138</v>
      </c>
      <c r="E6" s="3"/>
      <c r="F6" s="2">
        <v>100</v>
      </c>
      <c r="G6" s="2" t="s">
        <v>87</v>
      </c>
      <c r="H6" s="2"/>
      <c r="I6" s="2">
        <v>60</v>
      </c>
      <c r="J6" s="2" t="s">
        <v>85</v>
      </c>
      <c r="K6" s="3"/>
      <c r="L6" s="2">
        <v>45</v>
      </c>
      <c r="M6" s="2" t="s">
        <v>144</v>
      </c>
      <c r="N6" s="147"/>
      <c r="O6" s="2">
        <v>30</v>
      </c>
      <c r="P6" s="2" t="s">
        <v>141</v>
      </c>
      <c r="Q6" s="2"/>
      <c r="R6" s="2">
        <v>100</v>
      </c>
      <c r="S6" s="3" t="s">
        <v>237</v>
      </c>
      <c r="T6" s="2"/>
      <c r="U6" s="2">
        <v>20</v>
      </c>
      <c r="V6" s="310"/>
      <c r="W6" s="106">
        <v>108.5</v>
      </c>
      <c r="X6" s="41" t="s">
        <v>25</v>
      </c>
      <c r="Y6" s="42">
        <v>2.1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6"/>
    </row>
    <row r="7" spans="2:33" ht="27.95" customHeight="1" x14ac:dyDescent="0.3">
      <c r="B7" s="40">
        <v>18</v>
      </c>
      <c r="C7" s="308"/>
      <c r="D7" s="2"/>
      <c r="E7" s="3"/>
      <c r="F7" s="2"/>
      <c r="G7" s="2"/>
      <c r="H7" s="2"/>
      <c r="I7" s="2"/>
      <c r="J7" s="2" t="s">
        <v>63</v>
      </c>
      <c r="K7" s="2"/>
      <c r="L7" s="2">
        <v>20</v>
      </c>
      <c r="M7" s="2" t="s">
        <v>145</v>
      </c>
      <c r="N7" s="126"/>
      <c r="O7" s="2">
        <v>30</v>
      </c>
      <c r="P7" s="2"/>
      <c r="Q7" s="2"/>
      <c r="R7" s="2"/>
      <c r="S7" s="3" t="s">
        <v>238</v>
      </c>
      <c r="T7" s="2"/>
      <c r="U7" s="2">
        <v>10</v>
      </c>
      <c r="V7" s="310"/>
      <c r="W7" s="45" t="s">
        <v>46</v>
      </c>
      <c r="X7" s="46" t="s">
        <v>27</v>
      </c>
      <c r="Y7" s="42">
        <v>1.9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5"/>
    </row>
    <row r="8" spans="2:33" ht="27.95" customHeight="1" x14ac:dyDescent="0.3">
      <c r="B8" s="40" t="s">
        <v>10</v>
      </c>
      <c r="C8" s="308"/>
      <c r="D8" s="2"/>
      <c r="E8" s="3"/>
      <c r="F8" s="2"/>
      <c r="G8" s="2"/>
      <c r="H8" s="50"/>
      <c r="I8" s="2"/>
      <c r="J8" s="2" t="s">
        <v>356</v>
      </c>
      <c r="K8" s="50"/>
      <c r="L8" s="2">
        <v>20</v>
      </c>
      <c r="M8" s="2" t="s">
        <v>378</v>
      </c>
      <c r="N8" s="127"/>
      <c r="O8" s="2">
        <v>8</v>
      </c>
      <c r="P8" s="2"/>
      <c r="Q8" s="50"/>
      <c r="R8" s="2"/>
      <c r="S8" s="2" t="s">
        <v>227</v>
      </c>
      <c r="T8" s="3"/>
      <c r="U8" s="2">
        <v>10</v>
      </c>
      <c r="V8" s="310"/>
      <c r="W8" s="102">
        <v>24</v>
      </c>
      <c r="X8" s="46" t="s">
        <v>30</v>
      </c>
      <c r="Y8" s="42">
        <v>2.5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6"/>
    </row>
    <row r="9" spans="2:33" ht="27.95" customHeight="1" x14ac:dyDescent="0.25">
      <c r="B9" s="312" t="s">
        <v>37</v>
      </c>
      <c r="C9" s="308"/>
      <c r="D9" s="3"/>
      <c r="E9" s="3"/>
      <c r="F9" s="3"/>
      <c r="G9" s="2"/>
      <c r="H9" s="50"/>
      <c r="I9" s="2"/>
      <c r="J9" s="2" t="s">
        <v>357</v>
      </c>
      <c r="K9" s="50"/>
      <c r="L9" s="2">
        <v>1</v>
      </c>
      <c r="M9" s="3"/>
      <c r="N9" s="50"/>
      <c r="O9" s="2"/>
      <c r="P9" s="2"/>
      <c r="Q9" s="50"/>
      <c r="R9" s="2"/>
      <c r="S9" s="3" t="s">
        <v>239</v>
      </c>
      <c r="T9" s="3"/>
      <c r="U9" s="3">
        <v>5</v>
      </c>
      <c r="V9" s="310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5"/>
    </row>
    <row r="10" spans="2:33" ht="27.95" customHeight="1" x14ac:dyDescent="0.3">
      <c r="B10" s="312"/>
      <c r="C10" s="308"/>
      <c r="D10" s="3"/>
      <c r="E10" s="3"/>
      <c r="F10" s="3"/>
      <c r="G10" s="2"/>
      <c r="H10" s="50"/>
      <c r="I10" s="2"/>
      <c r="J10" s="2"/>
      <c r="K10" s="50"/>
      <c r="L10" s="2"/>
      <c r="M10" s="2"/>
      <c r="N10" s="50"/>
      <c r="O10" s="2"/>
      <c r="P10" s="2"/>
      <c r="Q10" s="50"/>
      <c r="R10" s="2"/>
      <c r="S10" s="3"/>
      <c r="T10" s="99"/>
      <c r="U10" s="2"/>
      <c r="V10" s="310"/>
      <c r="W10" s="102">
        <v>26.2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6"/>
    </row>
    <row r="11" spans="2:33" ht="27.95" customHeight="1" x14ac:dyDescent="0.25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310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5"/>
    </row>
    <row r="12" spans="2:33" ht="27.95" customHeight="1" x14ac:dyDescent="0.3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311"/>
      <c r="W12" s="103">
        <f>W6*4+W10*4+W8*9</f>
        <v>754.8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7"/>
    </row>
    <row r="13" spans="2:33" s="39" customFormat="1" ht="27.95" customHeight="1" x14ac:dyDescent="0.3">
      <c r="B13" s="34">
        <v>3</v>
      </c>
      <c r="C13" s="308"/>
      <c r="D13" s="35" t="str">
        <f>'108.3月菜單'!F21</f>
        <v>五穀飯</v>
      </c>
      <c r="E13" s="35" t="s">
        <v>137</v>
      </c>
      <c r="F13" s="35"/>
      <c r="G13" s="35" t="str">
        <f>'108.3月菜單'!F22</f>
        <v>鐵路大排</v>
      </c>
      <c r="H13" s="35" t="s">
        <v>65</v>
      </c>
      <c r="I13" s="35"/>
      <c r="J13" s="35" t="str">
        <f>'108.3月菜單'!F23</f>
        <v>薑片燒雞</v>
      </c>
      <c r="K13" s="35" t="s">
        <v>139</v>
      </c>
      <c r="L13" s="35"/>
      <c r="M13" s="35" t="str">
        <f>'108.3月菜單'!F24</f>
        <v>黑胡椒毛豆莢</v>
      </c>
      <c r="N13" s="35" t="s">
        <v>17</v>
      </c>
      <c r="O13" s="35"/>
      <c r="P13" s="35" t="str">
        <f>'108.3月菜單'!F25</f>
        <v>淺色蔬菜</v>
      </c>
      <c r="Q13" s="35" t="s">
        <v>142</v>
      </c>
      <c r="R13" s="35"/>
      <c r="S13" s="35" t="str">
        <f>'108.3月菜單'!F26</f>
        <v>味噌豆腐湯(豆)</v>
      </c>
      <c r="T13" s="35" t="s">
        <v>139</v>
      </c>
      <c r="U13" s="35"/>
      <c r="V13" s="309"/>
      <c r="W13" s="36" t="s">
        <v>44</v>
      </c>
      <c r="X13" s="37" t="s">
        <v>19</v>
      </c>
      <c r="Y13" s="38">
        <v>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5"/>
    </row>
    <row r="14" spans="2:33" ht="27.95" customHeight="1" x14ac:dyDescent="0.3">
      <c r="B14" s="40" t="s">
        <v>8</v>
      </c>
      <c r="C14" s="308"/>
      <c r="D14" s="2" t="s">
        <v>70</v>
      </c>
      <c r="E14" s="2"/>
      <c r="F14" s="2">
        <v>40</v>
      </c>
      <c r="G14" s="2" t="s">
        <v>63</v>
      </c>
      <c r="H14" s="2"/>
      <c r="I14" s="2">
        <v>60</v>
      </c>
      <c r="J14" s="2" t="s">
        <v>241</v>
      </c>
      <c r="K14" s="3"/>
      <c r="L14" s="2">
        <v>40</v>
      </c>
      <c r="M14" s="126" t="s">
        <v>243</v>
      </c>
      <c r="N14" s="126"/>
      <c r="O14" s="126">
        <v>60</v>
      </c>
      <c r="P14" s="2" t="s">
        <v>141</v>
      </c>
      <c r="Q14" s="2"/>
      <c r="R14" s="2">
        <v>100</v>
      </c>
      <c r="S14" s="3" t="s">
        <v>246</v>
      </c>
      <c r="T14" s="2"/>
      <c r="U14" s="2">
        <v>1</v>
      </c>
      <c r="V14" s="310"/>
      <c r="W14" s="106">
        <v>100</v>
      </c>
      <c r="X14" s="41" t="s">
        <v>25</v>
      </c>
      <c r="Y14" s="42">
        <v>2.4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6"/>
    </row>
    <row r="15" spans="2:33" ht="27.95" customHeight="1" x14ac:dyDescent="0.3">
      <c r="B15" s="40">
        <v>19</v>
      </c>
      <c r="C15" s="308"/>
      <c r="D15" s="3" t="s">
        <v>66</v>
      </c>
      <c r="E15" s="2"/>
      <c r="F15" s="2">
        <v>60</v>
      </c>
      <c r="G15" s="2"/>
      <c r="H15" s="2"/>
      <c r="I15" s="2"/>
      <c r="J15" s="2" t="s">
        <v>119</v>
      </c>
      <c r="K15" s="2"/>
      <c r="L15" s="2">
        <v>20</v>
      </c>
      <c r="M15" s="126" t="s">
        <v>244</v>
      </c>
      <c r="N15" s="126"/>
      <c r="O15" s="126" t="s">
        <v>245</v>
      </c>
      <c r="P15" s="2"/>
      <c r="Q15" s="2"/>
      <c r="R15" s="2"/>
      <c r="S15" s="3" t="s">
        <v>94</v>
      </c>
      <c r="T15" s="2" t="s">
        <v>222</v>
      </c>
      <c r="U15" s="2">
        <v>20</v>
      </c>
      <c r="V15" s="310"/>
      <c r="W15" s="45" t="s">
        <v>46</v>
      </c>
      <c r="X15" s="46" t="s">
        <v>27</v>
      </c>
      <c r="Y15" s="42">
        <v>2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5"/>
    </row>
    <row r="16" spans="2:33" ht="27.95" customHeight="1" x14ac:dyDescent="0.3">
      <c r="B16" s="40" t="s">
        <v>10</v>
      </c>
      <c r="C16" s="308"/>
      <c r="D16" s="50"/>
      <c r="E16" s="50"/>
      <c r="F16" s="2"/>
      <c r="G16" s="2"/>
      <c r="H16" s="50"/>
      <c r="I16" s="2"/>
      <c r="J16" s="2" t="s">
        <v>242</v>
      </c>
      <c r="K16" s="50"/>
      <c r="L16" s="2">
        <v>20</v>
      </c>
      <c r="M16" s="126"/>
      <c r="N16" s="127"/>
      <c r="O16" s="126"/>
      <c r="P16" s="2"/>
      <c r="Q16" s="50"/>
      <c r="R16" s="2"/>
      <c r="S16" s="2" t="s">
        <v>235</v>
      </c>
      <c r="T16" s="3"/>
      <c r="U16" s="2">
        <v>1</v>
      </c>
      <c r="V16" s="310"/>
      <c r="W16" s="102">
        <v>25.5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6"/>
    </row>
    <row r="17" spans="2:33" ht="27.95" customHeight="1" x14ac:dyDescent="0.25">
      <c r="B17" s="312" t="s">
        <v>38</v>
      </c>
      <c r="C17" s="308"/>
      <c r="D17" s="50"/>
      <c r="E17" s="50"/>
      <c r="F17" s="2"/>
      <c r="G17" s="2"/>
      <c r="H17" s="50"/>
      <c r="I17" s="2"/>
      <c r="J17" s="2"/>
      <c r="K17" s="50"/>
      <c r="L17" s="2"/>
      <c r="M17" s="3"/>
      <c r="N17" s="50"/>
      <c r="O17" s="2"/>
      <c r="P17" s="2"/>
      <c r="Q17" s="50"/>
      <c r="R17" s="2"/>
      <c r="S17" s="3"/>
      <c r="T17" s="3"/>
      <c r="U17" s="3"/>
      <c r="V17" s="310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5"/>
    </row>
    <row r="18" spans="2:33" ht="27.95" customHeight="1" x14ac:dyDescent="0.3">
      <c r="B18" s="312"/>
      <c r="C18" s="308"/>
      <c r="D18" s="50"/>
      <c r="E18" s="50"/>
      <c r="F18" s="2"/>
      <c r="G18" s="2"/>
      <c r="H18" s="50"/>
      <c r="I18" s="2"/>
      <c r="J18" s="2"/>
      <c r="K18" s="50"/>
      <c r="L18" s="2"/>
      <c r="M18" s="3"/>
      <c r="N18" s="50"/>
      <c r="O18" s="2"/>
      <c r="P18" s="2"/>
      <c r="Q18" s="50"/>
      <c r="R18" s="2"/>
      <c r="S18" s="135"/>
      <c r="T18" s="135"/>
      <c r="U18" s="135"/>
      <c r="V18" s="310"/>
      <c r="W18" s="102">
        <v>26.8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6"/>
    </row>
    <row r="19" spans="2:33" ht="27.95" customHeight="1" x14ac:dyDescent="0.25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3"/>
      <c r="U19" s="93"/>
      <c r="V19" s="310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5"/>
    </row>
    <row r="20" spans="2:33" ht="27.95" customHeight="1" x14ac:dyDescent="0.3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311"/>
      <c r="W20" s="103">
        <f>W14*4+W18*4+W16*9</f>
        <v>736.7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7"/>
    </row>
    <row r="21" spans="2:33" s="39" customFormat="1" ht="27.95" customHeight="1" x14ac:dyDescent="0.3">
      <c r="B21" s="60">
        <v>3</v>
      </c>
      <c r="C21" s="308"/>
      <c r="D21" s="35" t="str">
        <f>'108.3月菜單'!J21</f>
        <v>香Q米飯</v>
      </c>
      <c r="E21" s="35" t="s">
        <v>307</v>
      </c>
      <c r="F21" s="35"/>
      <c r="G21" s="35" t="str">
        <f>'108.3月菜單'!J22</f>
        <v>檸檬雞翅</v>
      </c>
      <c r="H21" s="35" t="s">
        <v>92</v>
      </c>
      <c r="I21" s="35"/>
      <c r="J21" s="35" t="str">
        <f>'108.3月菜單'!J23</f>
        <v>滷味拼盤(豆)</v>
      </c>
      <c r="K21" s="35" t="s">
        <v>17</v>
      </c>
      <c r="L21" s="35"/>
      <c r="M21" s="35" t="str">
        <f>'108.3月菜單'!J24</f>
        <v>雞堡肉(加)</v>
      </c>
      <c r="N21" s="35" t="s">
        <v>92</v>
      </c>
      <c r="O21" s="35"/>
      <c r="P21" s="35" t="str">
        <f>'108.3月菜單'!J25</f>
        <v>淺色蔬菜</v>
      </c>
      <c r="Q21" s="35" t="s">
        <v>18</v>
      </c>
      <c r="R21" s="35"/>
      <c r="S21" s="35" t="str">
        <f>'108.3月菜單'!J26</f>
        <v>茶壺湯</v>
      </c>
      <c r="T21" s="35" t="s">
        <v>17</v>
      </c>
      <c r="U21" s="35"/>
      <c r="V21" s="309"/>
      <c r="W21" s="36" t="s">
        <v>44</v>
      </c>
      <c r="X21" s="37" t="s">
        <v>19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5"/>
    </row>
    <row r="22" spans="2:33" s="65" customFormat="1" ht="27.75" customHeight="1" x14ac:dyDescent="0.4">
      <c r="B22" s="61" t="s">
        <v>8</v>
      </c>
      <c r="C22" s="308"/>
      <c r="D22" s="2" t="s">
        <v>66</v>
      </c>
      <c r="E22" s="2"/>
      <c r="F22" s="2">
        <v>100</v>
      </c>
      <c r="G22" s="2" t="s">
        <v>332</v>
      </c>
      <c r="H22" s="2"/>
      <c r="I22" s="2">
        <v>60</v>
      </c>
      <c r="J22" s="128" t="s">
        <v>88</v>
      </c>
      <c r="K22" s="128" t="s">
        <v>91</v>
      </c>
      <c r="L22" s="128">
        <v>30</v>
      </c>
      <c r="M22" s="2" t="s">
        <v>339</v>
      </c>
      <c r="N22" s="3" t="s">
        <v>215</v>
      </c>
      <c r="O22" s="2">
        <v>30</v>
      </c>
      <c r="P22" s="2" t="s">
        <v>67</v>
      </c>
      <c r="Q22" s="2"/>
      <c r="R22" s="2">
        <v>100</v>
      </c>
      <c r="S22" s="3" t="s">
        <v>61</v>
      </c>
      <c r="T22" s="2"/>
      <c r="U22" s="2">
        <v>20</v>
      </c>
      <c r="V22" s="310"/>
      <c r="W22" s="106">
        <v>98</v>
      </c>
      <c r="X22" s="41" t="s">
        <v>25</v>
      </c>
      <c r="Y22" s="42">
        <v>2.5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6"/>
    </row>
    <row r="23" spans="2:33" s="65" customFormat="1" ht="27.95" customHeight="1" x14ac:dyDescent="0.3">
      <c r="B23" s="61">
        <v>20</v>
      </c>
      <c r="C23" s="308"/>
      <c r="D23" s="2"/>
      <c r="E23" s="3"/>
      <c r="F23" s="2"/>
      <c r="G23" s="2"/>
      <c r="H23" s="2"/>
      <c r="I23" s="2"/>
      <c r="J23" s="128" t="s">
        <v>93</v>
      </c>
      <c r="K23" s="128"/>
      <c r="L23" s="128">
        <v>20</v>
      </c>
      <c r="M23" s="2"/>
      <c r="N23" s="3"/>
      <c r="O23" s="2"/>
      <c r="P23" s="2"/>
      <c r="Q23" s="2"/>
      <c r="R23" s="2"/>
      <c r="S23" s="2" t="s">
        <v>119</v>
      </c>
      <c r="T23" s="50"/>
      <c r="U23" s="2">
        <v>10</v>
      </c>
      <c r="V23" s="310"/>
      <c r="W23" s="45" t="s">
        <v>46</v>
      </c>
      <c r="X23" s="46" t="s">
        <v>27</v>
      </c>
      <c r="Y23" s="42">
        <v>1.6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5"/>
    </row>
    <row r="24" spans="2:33" s="65" customFormat="1" ht="27.95" customHeight="1" x14ac:dyDescent="0.4">
      <c r="B24" s="61" t="s">
        <v>10</v>
      </c>
      <c r="C24" s="308"/>
      <c r="D24" s="3"/>
      <c r="E24" s="3"/>
      <c r="F24" s="3"/>
      <c r="G24" s="2"/>
      <c r="H24" s="50"/>
      <c r="I24" s="2"/>
      <c r="J24" s="3" t="s">
        <v>132</v>
      </c>
      <c r="K24" s="50"/>
      <c r="L24" s="3">
        <v>20</v>
      </c>
      <c r="M24" s="2"/>
      <c r="N24" s="50"/>
      <c r="O24" s="2"/>
      <c r="P24" s="2"/>
      <c r="Q24" s="50"/>
      <c r="R24" s="2"/>
      <c r="S24" s="3" t="s">
        <v>248</v>
      </c>
      <c r="T24" s="2"/>
      <c r="U24" s="2">
        <v>10</v>
      </c>
      <c r="V24" s="310"/>
      <c r="W24" s="102">
        <v>25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6"/>
    </row>
    <row r="25" spans="2:33" s="65" customFormat="1" ht="27.95" customHeight="1" x14ac:dyDescent="0.25">
      <c r="B25" s="304" t="s">
        <v>39</v>
      </c>
      <c r="C25" s="308"/>
      <c r="D25" s="3"/>
      <c r="E25" s="3"/>
      <c r="F25" s="3"/>
      <c r="G25" s="2"/>
      <c r="H25" s="50"/>
      <c r="I25" s="2"/>
      <c r="J25" s="2"/>
      <c r="K25" s="2"/>
      <c r="L25" s="2"/>
      <c r="M25" s="2"/>
      <c r="N25" s="50"/>
      <c r="O25" s="2"/>
      <c r="P25" s="2"/>
      <c r="Q25" s="50"/>
      <c r="R25" s="2"/>
      <c r="S25" s="2"/>
      <c r="T25" s="50"/>
      <c r="U25" s="2"/>
      <c r="V25" s="310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5"/>
    </row>
    <row r="26" spans="2:33" s="65" customFormat="1" ht="27.95" customHeight="1" x14ac:dyDescent="0.4">
      <c r="B26" s="304"/>
      <c r="C26" s="308"/>
      <c r="D26" s="3"/>
      <c r="E26" s="3"/>
      <c r="F26" s="3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99"/>
      <c r="U26" s="2"/>
      <c r="V26" s="310"/>
      <c r="W26" s="102">
        <v>27.1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6"/>
    </row>
    <row r="27" spans="2:33" s="65" customFormat="1" ht="27.95" customHeight="1" x14ac:dyDescent="0.25">
      <c r="B27" s="72" t="s">
        <v>36</v>
      </c>
      <c r="C27" s="73"/>
      <c r="D27" s="3"/>
      <c r="E27" s="50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310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5"/>
    </row>
    <row r="28" spans="2:33" s="65" customFormat="1" ht="27.95" customHeight="1" thickBot="1" x14ac:dyDescent="0.45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311"/>
      <c r="W28" s="103">
        <f>W22*4+W26*4+W24*9</f>
        <v>725.4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7"/>
    </row>
    <row r="29" spans="2:33" s="39" customFormat="1" ht="27.95" customHeight="1" x14ac:dyDescent="0.3">
      <c r="B29" s="34">
        <v>3</v>
      </c>
      <c r="C29" s="308"/>
      <c r="D29" s="35" t="str">
        <f>'108.3月菜單'!N21</f>
        <v>地瓜飯</v>
      </c>
      <c r="E29" s="35" t="s">
        <v>15</v>
      </c>
      <c r="F29" s="35"/>
      <c r="G29" s="35" t="str">
        <f>'108.3月菜單'!N22</f>
        <v>糖醋咕咾肉</v>
      </c>
      <c r="H29" s="35" t="s">
        <v>64</v>
      </c>
      <c r="I29" s="35"/>
      <c r="J29" s="35" t="str">
        <f>'108.3月菜單'!N23</f>
        <v>香香柳葉魚(海)(炸)</v>
      </c>
      <c r="K29" s="35" t="s">
        <v>68</v>
      </c>
      <c r="L29" s="35"/>
      <c r="M29" s="35" t="str">
        <f>'108.3月菜單'!N24</f>
        <v>蔬菜小火鍋</v>
      </c>
      <c r="N29" s="35" t="s">
        <v>17</v>
      </c>
      <c r="O29" s="35"/>
      <c r="P29" s="35" t="str">
        <f>'108.3月菜單'!N25</f>
        <v>深色蔬菜</v>
      </c>
      <c r="Q29" s="35" t="s">
        <v>50</v>
      </c>
      <c r="R29" s="35"/>
      <c r="S29" s="35" t="str">
        <f>'108.3月菜單'!N26</f>
        <v>榨菜肉絲湯(醃)</v>
      </c>
      <c r="T29" s="35" t="s">
        <v>49</v>
      </c>
      <c r="U29" s="35"/>
      <c r="V29" s="309"/>
      <c r="W29" s="36" t="s">
        <v>44</v>
      </c>
      <c r="X29" s="37" t="s">
        <v>19</v>
      </c>
      <c r="Y29" s="38">
        <v>5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</row>
    <row r="30" spans="2:33" ht="27.95" customHeight="1" x14ac:dyDescent="0.3">
      <c r="B30" s="40" t="s">
        <v>8</v>
      </c>
      <c r="C30" s="308"/>
      <c r="D30" s="2" t="s">
        <v>66</v>
      </c>
      <c r="E30" s="2"/>
      <c r="F30" s="2">
        <v>80</v>
      </c>
      <c r="G30" s="2" t="s">
        <v>63</v>
      </c>
      <c r="H30" s="2"/>
      <c r="I30" s="2">
        <v>50</v>
      </c>
      <c r="J30" s="2" t="s">
        <v>266</v>
      </c>
      <c r="K30" s="2" t="s">
        <v>267</v>
      </c>
      <c r="L30" s="2">
        <v>40</v>
      </c>
      <c r="M30" s="2" t="s">
        <v>145</v>
      </c>
      <c r="N30" s="3"/>
      <c r="O30" s="2">
        <v>50</v>
      </c>
      <c r="P30" s="2" t="s">
        <v>67</v>
      </c>
      <c r="Q30" s="2"/>
      <c r="R30" s="2">
        <v>100</v>
      </c>
      <c r="S30" s="2" t="s">
        <v>96</v>
      </c>
      <c r="T30" s="2" t="s">
        <v>214</v>
      </c>
      <c r="U30" s="2">
        <v>30</v>
      </c>
      <c r="V30" s="310"/>
      <c r="W30" s="106">
        <v>100.5</v>
      </c>
      <c r="X30" s="41" t="s">
        <v>25</v>
      </c>
      <c r="Y30" s="42">
        <v>2.5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</row>
    <row r="31" spans="2:33" ht="27.95" customHeight="1" x14ac:dyDescent="0.3">
      <c r="B31" s="40">
        <v>21</v>
      </c>
      <c r="C31" s="308"/>
      <c r="D31" s="2" t="s">
        <v>69</v>
      </c>
      <c r="E31" s="2"/>
      <c r="F31" s="2">
        <v>60</v>
      </c>
      <c r="G31" s="2" t="s">
        <v>265</v>
      </c>
      <c r="H31" s="2"/>
      <c r="I31" s="2">
        <v>10</v>
      </c>
      <c r="J31" s="2"/>
      <c r="K31" s="2"/>
      <c r="L31" s="2"/>
      <c r="M31" s="2" t="s">
        <v>151</v>
      </c>
      <c r="N31" s="3"/>
      <c r="O31" s="2">
        <v>10</v>
      </c>
      <c r="P31" s="2"/>
      <c r="Q31" s="2"/>
      <c r="R31" s="2"/>
      <c r="S31" s="2" t="s">
        <v>63</v>
      </c>
      <c r="T31" s="101"/>
      <c r="U31" s="2">
        <v>10</v>
      </c>
      <c r="V31" s="310"/>
      <c r="W31" s="45" t="s">
        <v>46</v>
      </c>
      <c r="X31" s="46" t="s">
        <v>27</v>
      </c>
      <c r="Y31" s="42">
        <v>2.1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</row>
    <row r="32" spans="2:33" ht="27.95" customHeight="1" x14ac:dyDescent="0.3">
      <c r="B32" s="40" t="s">
        <v>10</v>
      </c>
      <c r="C32" s="308"/>
      <c r="D32" s="50"/>
      <c r="E32" s="50"/>
      <c r="F32" s="2"/>
      <c r="G32" s="2"/>
      <c r="H32" s="50"/>
      <c r="I32" s="2"/>
      <c r="J32" s="2"/>
      <c r="K32" s="50"/>
      <c r="L32" s="2"/>
      <c r="M32" s="2" t="s">
        <v>220</v>
      </c>
      <c r="N32" s="3"/>
      <c r="O32" s="2">
        <v>10</v>
      </c>
      <c r="P32" s="2"/>
      <c r="Q32" s="50"/>
      <c r="R32" s="2"/>
      <c r="S32" s="2"/>
      <c r="T32" s="50"/>
      <c r="U32" s="2"/>
      <c r="V32" s="310"/>
      <c r="W32" s="102">
        <v>24.5</v>
      </c>
      <c r="X32" s="46" t="s">
        <v>30</v>
      </c>
      <c r="Y32" s="42">
        <v>2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</row>
    <row r="33" spans="2:36" ht="27.95" customHeight="1" x14ac:dyDescent="0.25">
      <c r="B33" s="312" t="s">
        <v>40</v>
      </c>
      <c r="C33" s="308"/>
      <c r="D33" s="50"/>
      <c r="E33" s="50"/>
      <c r="F33" s="2"/>
      <c r="G33" s="2"/>
      <c r="H33" s="50"/>
      <c r="I33" s="2"/>
      <c r="J33" s="2"/>
      <c r="K33" s="50"/>
      <c r="L33" s="2"/>
      <c r="M33" s="2"/>
      <c r="N33" s="3"/>
      <c r="O33" s="2"/>
      <c r="P33" s="2"/>
      <c r="Q33" s="50"/>
      <c r="R33" s="2"/>
      <c r="S33" s="2"/>
      <c r="T33" s="50"/>
      <c r="U33" s="2"/>
      <c r="V33" s="310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J33" s="18"/>
    </row>
    <row r="34" spans="2:36" ht="27.95" customHeight="1" x14ac:dyDescent="0.3">
      <c r="B34" s="312"/>
      <c r="C34" s="308"/>
      <c r="D34" s="50"/>
      <c r="E34" s="50"/>
      <c r="F34" s="2"/>
      <c r="G34" s="2"/>
      <c r="H34" s="50"/>
      <c r="I34" s="2"/>
      <c r="J34" s="3"/>
      <c r="K34" s="50"/>
      <c r="L34" s="3"/>
      <c r="M34" s="3"/>
      <c r="N34" s="50"/>
      <c r="O34" s="2"/>
      <c r="P34" s="2"/>
      <c r="Q34" s="50"/>
      <c r="R34" s="2"/>
      <c r="S34" s="3"/>
      <c r="T34" s="50"/>
      <c r="U34" s="2"/>
      <c r="V34" s="310"/>
      <c r="W34" s="102">
        <v>27.6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</row>
    <row r="35" spans="2:36" ht="27.95" customHeight="1" x14ac:dyDescent="0.25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310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5"/>
    </row>
    <row r="36" spans="2:36" ht="27.95" customHeight="1" x14ac:dyDescent="0.3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311"/>
      <c r="W36" s="103">
        <f>W30*4+W34*4+W32*9</f>
        <v>732.9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7"/>
    </row>
    <row r="37" spans="2:36" s="39" customFormat="1" ht="27.95" customHeight="1" x14ac:dyDescent="0.3">
      <c r="B37" s="34">
        <v>3</v>
      </c>
      <c r="C37" s="308"/>
      <c r="D37" s="35" t="str">
        <f>'108.3月菜單'!R21</f>
        <v>炸醬麵</v>
      </c>
      <c r="E37" s="35" t="s">
        <v>308</v>
      </c>
      <c r="F37" s="35"/>
      <c r="G37" s="35" t="str">
        <f>'108.3月菜單'!R22</f>
        <v>燒烤雞腿</v>
      </c>
      <c r="H37" s="35" t="s">
        <v>264</v>
      </c>
      <c r="I37" s="35"/>
      <c r="J37" s="35" t="str">
        <f>'108.3月菜單'!R23</f>
        <v>炸醬肉燥(豆)+貢丸(加)</v>
      </c>
      <c r="K37" s="35" t="s">
        <v>90</v>
      </c>
      <c r="L37" s="35"/>
      <c r="M37" s="35" t="str">
        <f>'108.3月菜單'!R24</f>
        <v>鴿蛋佛跳牆</v>
      </c>
      <c r="N37" s="35" t="s">
        <v>17</v>
      </c>
      <c r="O37" s="35"/>
      <c r="P37" s="35" t="str">
        <f>'108.3月菜單'!R25</f>
        <v>深色蔬菜</v>
      </c>
      <c r="Q37" s="35" t="s">
        <v>52</v>
      </c>
      <c r="R37" s="35"/>
      <c r="S37" s="35" t="str">
        <f>'108.3月菜單'!R26</f>
        <v>紫菜蛋花湯</v>
      </c>
      <c r="T37" s="35" t="s">
        <v>53</v>
      </c>
      <c r="U37" s="35"/>
      <c r="V37" s="309"/>
      <c r="W37" s="36" t="s">
        <v>44</v>
      </c>
      <c r="X37" s="37" t="s">
        <v>19</v>
      </c>
      <c r="Y37" s="38">
        <v>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5"/>
    </row>
    <row r="38" spans="2:36" ht="27.95" customHeight="1" x14ac:dyDescent="0.3">
      <c r="B38" s="40" t="s">
        <v>8</v>
      </c>
      <c r="C38" s="308"/>
      <c r="D38" s="2" t="s">
        <v>60</v>
      </c>
      <c r="E38" s="3"/>
      <c r="F38" s="2">
        <v>140</v>
      </c>
      <c r="G38" s="2" t="s">
        <v>331</v>
      </c>
      <c r="H38" s="3"/>
      <c r="I38" s="2">
        <v>60</v>
      </c>
      <c r="J38" s="2" t="s">
        <v>118</v>
      </c>
      <c r="K38" s="2" t="s">
        <v>113</v>
      </c>
      <c r="L38" s="2">
        <v>30</v>
      </c>
      <c r="M38" s="2" t="s">
        <v>281</v>
      </c>
      <c r="N38" s="2"/>
      <c r="O38" s="2">
        <v>50</v>
      </c>
      <c r="P38" s="2" t="s">
        <v>67</v>
      </c>
      <c r="Q38" s="3"/>
      <c r="R38" s="2">
        <v>100</v>
      </c>
      <c r="S38" s="2" t="s">
        <v>146</v>
      </c>
      <c r="T38" s="2"/>
      <c r="U38" s="2">
        <v>1</v>
      </c>
      <c r="V38" s="310"/>
      <c r="W38" s="106">
        <v>99.5</v>
      </c>
      <c r="X38" s="41" t="s">
        <v>25</v>
      </c>
      <c r="Y38" s="42">
        <v>2.6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6"/>
    </row>
    <row r="39" spans="2:36" ht="27.95" customHeight="1" x14ac:dyDescent="0.3">
      <c r="B39" s="40">
        <v>22</v>
      </c>
      <c r="C39" s="308"/>
      <c r="D39" s="2" t="s">
        <v>95</v>
      </c>
      <c r="E39" s="3"/>
      <c r="F39" s="2">
        <v>30</v>
      </c>
      <c r="G39" s="2"/>
      <c r="H39" s="3"/>
      <c r="I39" s="2"/>
      <c r="J39" s="2" t="s">
        <v>63</v>
      </c>
      <c r="K39" s="2"/>
      <c r="L39" s="2">
        <v>10</v>
      </c>
      <c r="M39" s="2" t="s">
        <v>252</v>
      </c>
      <c r="N39" s="2"/>
      <c r="O39" s="2">
        <v>10</v>
      </c>
      <c r="P39" s="2"/>
      <c r="Q39" s="3"/>
      <c r="R39" s="2"/>
      <c r="S39" s="2" t="s">
        <v>111</v>
      </c>
      <c r="T39" s="2"/>
      <c r="U39" s="2">
        <v>10</v>
      </c>
      <c r="V39" s="310"/>
      <c r="W39" s="45" t="s">
        <v>46</v>
      </c>
      <c r="X39" s="46" t="s">
        <v>27</v>
      </c>
      <c r="Y39" s="42">
        <v>1.9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5"/>
    </row>
    <row r="40" spans="2:36" ht="27.95" customHeight="1" x14ac:dyDescent="0.3">
      <c r="B40" s="40" t="s">
        <v>10</v>
      </c>
      <c r="C40" s="308"/>
      <c r="D40" s="3"/>
      <c r="E40" s="3"/>
      <c r="F40" s="2"/>
      <c r="G40" s="2"/>
      <c r="H40" s="3"/>
      <c r="I40" s="2"/>
      <c r="J40" s="2" t="s">
        <v>390</v>
      </c>
      <c r="K40" s="2" t="s">
        <v>391</v>
      </c>
      <c r="L40" s="2">
        <v>20</v>
      </c>
      <c r="M40" s="2" t="s">
        <v>340</v>
      </c>
      <c r="N40" s="2"/>
      <c r="O40" s="2">
        <v>10</v>
      </c>
      <c r="P40" s="2"/>
      <c r="Q40" s="3"/>
      <c r="R40" s="2"/>
      <c r="S40" s="2"/>
      <c r="T40" s="3"/>
      <c r="U40" s="2"/>
      <c r="V40" s="310"/>
      <c r="W40" s="102">
        <v>24.5</v>
      </c>
      <c r="X40" s="46" t="s">
        <v>30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6"/>
    </row>
    <row r="41" spans="2:36" ht="27.95" customHeight="1" x14ac:dyDescent="0.25">
      <c r="B41" s="312" t="s">
        <v>32</v>
      </c>
      <c r="C41" s="308"/>
      <c r="D41" s="3"/>
      <c r="E41" s="3"/>
      <c r="F41" s="2"/>
      <c r="G41" s="2"/>
      <c r="H41" s="3"/>
      <c r="I41" s="2"/>
      <c r="J41" s="3"/>
      <c r="K41" s="50"/>
      <c r="L41" s="3"/>
      <c r="M41" s="2" t="s">
        <v>220</v>
      </c>
      <c r="N41" s="2"/>
      <c r="O41" s="2">
        <v>10</v>
      </c>
      <c r="P41" s="2"/>
      <c r="Q41" s="3"/>
      <c r="R41" s="2"/>
      <c r="S41" s="3"/>
      <c r="T41" s="3"/>
      <c r="U41" s="3"/>
      <c r="V41" s="310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5"/>
    </row>
    <row r="42" spans="2:36" ht="27.95" customHeight="1" x14ac:dyDescent="0.3">
      <c r="B42" s="312"/>
      <c r="C42" s="308"/>
      <c r="D42" s="50"/>
      <c r="E42" s="50"/>
      <c r="F42" s="2"/>
      <c r="G42" s="2"/>
      <c r="H42" s="50"/>
      <c r="I42" s="2"/>
      <c r="J42" s="3"/>
      <c r="K42" s="2"/>
      <c r="L42" s="3"/>
      <c r="M42" s="2"/>
      <c r="N42" s="50"/>
      <c r="O42" s="2"/>
      <c r="P42" s="2"/>
      <c r="Q42" s="50"/>
      <c r="R42" s="2"/>
      <c r="S42" s="3"/>
      <c r="T42" s="50"/>
      <c r="U42" s="3"/>
      <c r="V42" s="310"/>
      <c r="W42" s="102">
        <v>27.1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6"/>
    </row>
    <row r="43" spans="2:36" ht="27.95" customHeight="1" x14ac:dyDescent="0.25">
      <c r="B43" s="52" t="s">
        <v>36</v>
      </c>
      <c r="C43" s="53"/>
      <c r="D43" s="50"/>
      <c r="E43" s="50"/>
      <c r="F43" s="2"/>
      <c r="G43" s="2"/>
      <c r="H43" s="50"/>
      <c r="I43" s="2"/>
      <c r="J43" s="3"/>
      <c r="K43" s="50"/>
      <c r="L43" s="3"/>
      <c r="M43" s="131"/>
      <c r="N43" s="149"/>
      <c r="O43" s="2"/>
      <c r="P43" s="2"/>
      <c r="Q43" s="50"/>
      <c r="R43" s="2"/>
      <c r="S43" s="3"/>
      <c r="T43" s="50"/>
      <c r="U43" s="3"/>
      <c r="V43" s="310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5"/>
    </row>
    <row r="44" spans="2:36" ht="27.95" customHeight="1" thickBot="1" x14ac:dyDescent="0.35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311"/>
      <c r="W44" s="103">
        <f>W38*4+W42*4+W40*9</f>
        <v>726.9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7"/>
    </row>
    <row r="45" spans="2:36" s="85" customFormat="1" ht="21.75" customHeight="1" x14ac:dyDescent="0.25">
      <c r="B45" s="82"/>
      <c r="C45" s="18"/>
      <c r="D45" s="44"/>
      <c r="E45" s="83"/>
      <c r="F45" s="44"/>
      <c r="G45" s="44"/>
      <c r="H45" s="83"/>
      <c r="I45" s="4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84"/>
      <c r="AA45" s="70"/>
      <c r="AB45" s="64"/>
      <c r="AC45" s="70"/>
      <c r="AD45" s="70"/>
      <c r="AE45" s="70"/>
      <c r="AF45" s="70"/>
      <c r="AG45" s="70"/>
    </row>
    <row r="46" spans="2:36" ht="27.75" x14ac:dyDescent="0.25">
      <c r="B46" s="64"/>
      <c r="C46" s="85"/>
      <c r="D46" s="313"/>
      <c r="E46" s="313"/>
      <c r="F46" s="315"/>
      <c r="G46" s="315"/>
      <c r="H46" s="86"/>
      <c r="I46" s="18"/>
      <c r="J46" s="18"/>
      <c r="K46" s="86"/>
      <c r="L46" s="18"/>
      <c r="M46" s="150"/>
      <c r="N46" s="150"/>
      <c r="O46" s="150"/>
      <c r="P46" s="18"/>
      <c r="Q46" s="86"/>
      <c r="R46" s="18"/>
      <c r="T46" s="86"/>
      <c r="U46" s="18"/>
      <c r="V46" s="87"/>
      <c r="Y46" s="90"/>
    </row>
    <row r="47" spans="2:36" ht="27.75" x14ac:dyDescent="0.25">
      <c r="K47" s="159"/>
      <c r="L47" s="18"/>
      <c r="M47" s="150"/>
      <c r="N47" s="150"/>
      <c r="O47" s="150"/>
      <c r="P47" s="18"/>
      <c r="Y47" s="90"/>
    </row>
    <row r="48" spans="2:36" ht="27.75" x14ac:dyDescent="0.25">
      <c r="K48" s="159"/>
      <c r="L48" s="18"/>
      <c r="M48" s="150"/>
      <c r="N48" s="150"/>
      <c r="O48" s="150"/>
      <c r="P48" s="18"/>
      <c r="Y48" s="90"/>
    </row>
    <row r="49" spans="13:25" ht="27.75" x14ac:dyDescent="0.25">
      <c r="M49" s="150"/>
      <c r="N49" s="150"/>
      <c r="O49" s="150"/>
      <c r="P49" s="18"/>
      <c r="Y49" s="90"/>
    </row>
    <row r="50" spans="13:25" x14ac:dyDescent="0.25">
      <c r="M50" s="18"/>
      <c r="N50" s="159"/>
      <c r="O50" s="18"/>
      <c r="P50" s="18"/>
      <c r="Y50" s="90"/>
    </row>
    <row r="51" spans="13:25" x14ac:dyDescent="0.25">
      <c r="Y51" s="90"/>
    </row>
    <row r="52" spans="13:25" x14ac:dyDescent="0.25">
      <c r="Y52" s="90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4" zoomScale="60" workbookViewId="0">
      <selection activeCell="L14" sqref="L14"/>
    </sheetView>
  </sheetViews>
  <sheetFormatPr defaultColWidth="9" defaultRowHeight="20.25" x14ac:dyDescent="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 x14ac:dyDescent="0.55000000000000004">
      <c r="B1" s="305" t="s">
        <v>333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4"/>
      <c r="AB1" s="6"/>
    </row>
    <row r="2" spans="2:33" s="5" customFormat="1" ht="13.5" customHeight="1" x14ac:dyDescent="0.45">
      <c r="B2" s="306"/>
      <c r="C2" s="307"/>
      <c r="D2" s="307"/>
      <c r="E2" s="307"/>
      <c r="F2" s="307"/>
      <c r="G2" s="307"/>
      <c r="H2" s="136"/>
      <c r="I2" s="4"/>
      <c r="J2" s="4"/>
      <c r="K2" s="136"/>
      <c r="L2" s="4"/>
      <c r="M2" s="4"/>
      <c r="N2" s="136"/>
      <c r="O2" s="4"/>
      <c r="P2" s="4"/>
      <c r="Q2" s="136"/>
      <c r="R2" s="4"/>
      <c r="S2" s="4"/>
      <c r="T2" s="136"/>
      <c r="U2" s="4"/>
      <c r="V2" s="8"/>
      <c r="W2" s="9"/>
      <c r="X2" s="10"/>
      <c r="Y2" s="9"/>
      <c r="Z2" s="4"/>
      <c r="AB2" s="6"/>
    </row>
    <row r="3" spans="2:33" s="18" customFormat="1" ht="32.25" customHeight="1" thickBot="1" x14ac:dyDescent="0.45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 x14ac:dyDescent="0.25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7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4"/>
    </row>
    <row r="5" spans="2:33" s="39" customFormat="1" ht="65.099999999999994" customHeight="1" x14ac:dyDescent="0.3">
      <c r="B5" s="34">
        <v>3</v>
      </c>
      <c r="C5" s="308"/>
      <c r="D5" s="35" t="str">
        <f>'108.3月菜單'!B30</f>
        <v>香Q米飯</v>
      </c>
      <c r="E5" s="35" t="s">
        <v>55</v>
      </c>
      <c r="F5" s="1" t="s">
        <v>16</v>
      </c>
      <c r="G5" s="35" t="str">
        <f>'108.3月菜單'!B31</f>
        <v>日式雞排</v>
      </c>
      <c r="H5" s="35" t="s">
        <v>286</v>
      </c>
      <c r="I5" s="1" t="s">
        <v>16</v>
      </c>
      <c r="J5" s="35" t="str">
        <f>'108.3月菜單'!B32</f>
        <v>豆輪肉丁(豆)</v>
      </c>
      <c r="K5" s="35" t="s">
        <v>99</v>
      </c>
      <c r="L5" s="1" t="s">
        <v>16</v>
      </c>
      <c r="M5" s="35" t="str">
        <f>'108.3月菜單'!B33</f>
        <v>開陽高麗菜</v>
      </c>
      <c r="N5" s="35" t="s">
        <v>17</v>
      </c>
      <c r="O5" s="1" t="s">
        <v>16</v>
      </c>
      <c r="P5" s="35" t="str">
        <f>'108.3月菜單'!B34</f>
        <v>淺色蔬菜</v>
      </c>
      <c r="Q5" s="35" t="s">
        <v>57</v>
      </c>
      <c r="R5" s="1" t="s">
        <v>16</v>
      </c>
      <c r="S5" s="35" t="str">
        <f>'108.3月菜單'!B35</f>
        <v>柴香豆腐湯(豆)</v>
      </c>
      <c r="T5" s="35" t="s">
        <v>56</v>
      </c>
      <c r="U5" s="1" t="s">
        <v>16</v>
      </c>
      <c r="V5" s="309"/>
      <c r="W5" s="36" t="s">
        <v>44</v>
      </c>
      <c r="X5" s="37" t="s">
        <v>19</v>
      </c>
      <c r="Y5" s="38">
        <v>5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5"/>
    </row>
    <row r="6" spans="2:33" ht="27.95" customHeight="1" x14ac:dyDescent="0.3">
      <c r="B6" s="40" t="s">
        <v>8</v>
      </c>
      <c r="C6" s="308"/>
      <c r="D6" s="2" t="s">
        <v>66</v>
      </c>
      <c r="E6" s="3"/>
      <c r="F6" s="2">
        <v>100</v>
      </c>
      <c r="G6" s="2" t="s">
        <v>87</v>
      </c>
      <c r="H6" s="2"/>
      <c r="I6" s="2">
        <v>60</v>
      </c>
      <c r="J6" s="2" t="s">
        <v>290</v>
      </c>
      <c r="K6" s="2" t="s">
        <v>358</v>
      </c>
      <c r="L6" s="2">
        <v>10</v>
      </c>
      <c r="M6" s="3" t="s">
        <v>145</v>
      </c>
      <c r="N6" s="2"/>
      <c r="O6" s="2">
        <v>60</v>
      </c>
      <c r="P6" s="2" t="s">
        <v>67</v>
      </c>
      <c r="Q6" s="2"/>
      <c r="R6" s="2">
        <v>100</v>
      </c>
      <c r="S6" s="3" t="s">
        <v>143</v>
      </c>
      <c r="T6" s="2"/>
      <c r="U6" s="2">
        <v>1</v>
      </c>
      <c r="V6" s="310"/>
      <c r="W6" s="106">
        <v>96</v>
      </c>
      <c r="X6" s="41" t="s">
        <v>25</v>
      </c>
      <c r="Y6" s="42">
        <v>2.6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6"/>
    </row>
    <row r="7" spans="2:33" ht="27.95" customHeight="1" x14ac:dyDescent="0.3">
      <c r="B7" s="40">
        <v>25</v>
      </c>
      <c r="C7" s="308"/>
      <c r="D7" s="2"/>
      <c r="E7" s="3"/>
      <c r="F7" s="2"/>
      <c r="G7" s="2"/>
      <c r="H7" s="2"/>
      <c r="I7" s="2"/>
      <c r="J7" s="2" t="s">
        <v>147</v>
      </c>
      <c r="K7" s="2"/>
      <c r="L7" s="2">
        <v>40</v>
      </c>
      <c r="M7" s="3" t="s">
        <v>249</v>
      </c>
      <c r="N7" s="2"/>
      <c r="O7" s="2">
        <v>0.05</v>
      </c>
      <c r="P7" s="2"/>
      <c r="Q7" s="2"/>
      <c r="R7" s="2"/>
      <c r="S7" s="3" t="s">
        <v>112</v>
      </c>
      <c r="T7" s="2" t="s">
        <v>113</v>
      </c>
      <c r="U7" s="2">
        <v>20</v>
      </c>
      <c r="V7" s="310"/>
      <c r="W7" s="45" t="s">
        <v>46</v>
      </c>
      <c r="X7" s="46" t="s">
        <v>27</v>
      </c>
      <c r="Y7" s="42">
        <v>1.8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5"/>
    </row>
    <row r="8" spans="2:33" ht="27.95" customHeight="1" x14ac:dyDescent="0.3">
      <c r="B8" s="40" t="s">
        <v>10</v>
      </c>
      <c r="C8" s="308"/>
      <c r="D8" s="2"/>
      <c r="E8" s="3"/>
      <c r="F8" s="2"/>
      <c r="G8" s="2"/>
      <c r="H8" s="50"/>
      <c r="I8" s="2"/>
      <c r="J8" s="2"/>
      <c r="K8" s="2"/>
      <c r="L8" s="2"/>
      <c r="M8" s="3" t="s">
        <v>237</v>
      </c>
      <c r="N8" s="50"/>
      <c r="O8" s="2">
        <v>20</v>
      </c>
      <c r="P8" s="2"/>
      <c r="Q8" s="50"/>
      <c r="R8" s="2"/>
      <c r="S8" s="3" t="s">
        <v>250</v>
      </c>
      <c r="T8" s="2"/>
      <c r="U8" s="2">
        <v>1</v>
      </c>
      <c r="V8" s="310"/>
      <c r="W8" s="102">
        <v>25</v>
      </c>
      <c r="X8" s="46" t="s">
        <v>30</v>
      </c>
      <c r="Y8" s="42">
        <v>2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6"/>
    </row>
    <row r="9" spans="2:33" ht="27.95" customHeight="1" x14ac:dyDescent="0.25">
      <c r="B9" s="312" t="s">
        <v>37</v>
      </c>
      <c r="C9" s="308"/>
      <c r="D9" s="3"/>
      <c r="E9" s="3"/>
      <c r="F9" s="3"/>
      <c r="G9" s="2"/>
      <c r="H9" s="50"/>
      <c r="I9" s="2"/>
      <c r="J9" s="2"/>
      <c r="K9" s="99"/>
      <c r="L9" s="2"/>
      <c r="M9" s="3"/>
      <c r="N9" s="2"/>
      <c r="O9" s="2"/>
      <c r="P9" s="2"/>
      <c r="Q9" s="50"/>
      <c r="R9" s="2"/>
      <c r="S9" s="3"/>
      <c r="T9" s="2"/>
      <c r="U9" s="2"/>
      <c r="V9" s="310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5"/>
    </row>
    <row r="10" spans="2:33" ht="27.95" customHeight="1" x14ac:dyDescent="0.3">
      <c r="B10" s="312"/>
      <c r="C10" s="308"/>
      <c r="D10" s="3"/>
      <c r="E10" s="3"/>
      <c r="F10" s="3"/>
      <c r="G10" s="2"/>
      <c r="H10" s="50"/>
      <c r="I10" s="2"/>
      <c r="J10" s="2"/>
      <c r="K10" s="50"/>
      <c r="L10" s="2"/>
      <c r="M10" s="3"/>
      <c r="N10" s="2"/>
      <c r="O10" s="2"/>
      <c r="P10" s="2"/>
      <c r="Q10" s="50"/>
      <c r="R10" s="2"/>
      <c r="S10" s="2"/>
      <c r="T10" s="50"/>
      <c r="U10" s="2"/>
      <c r="V10" s="310"/>
      <c r="W10" s="102">
        <v>27.6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6"/>
    </row>
    <row r="11" spans="2:33" ht="27.95" customHeight="1" x14ac:dyDescent="0.25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310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5"/>
    </row>
    <row r="12" spans="2:33" ht="27.95" customHeight="1" x14ac:dyDescent="0.3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311"/>
      <c r="W12" s="103">
        <f>W6*4+W10*4+W8*9</f>
        <v>719.4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7"/>
    </row>
    <row r="13" spans="2:33" s="39" customFormat="1" ht="27.95" customHeight="1" x14ac:dyDescent="0.3">
      <c r="B13" s="34">
        <v>3</v>
      </c>
      <c r="C13" s="308"/>
      <c r="D13" s="35" t="str">
        <f>'108.3月菜單'!F30</f>
        <v>麥片飯</v>
      </c>
      <c r="E13" s="35" t="s">
        <v>55</v>
      </c>
      <c r="F13" s="35"/>
      <c r="G13" s="35" t="str">
        <f>'108.3月菜單'!F31</f>
        <v>醬汁肉片</v>
      </c>
      <c r="H13" s="35" t="s">
        <v>59</v>
      </c>
      <c r="I13" s="35"/>
      <c r="J13" s="35" t="str">
        <f>'108.3月菜單'!F32</f>
        <v>AB富貴明蝦(海加)(炸)</v>
      </c>
      <c r="K13" s="35" t="s">
        <v>68</v>
      </c>
      <c r="L13" s="35"/>
      <c r="M13" s="35" t="str">
        <f>'108.3月菜單'!F33</f>
        <v>鐵板通心麵</v>
      </c>
      <c r="N13" s="35" t="s">
        <v>64</v>
      </c>
      <c r="O13" s="35"/>
      <c r="P13" s="35" t="str">
        <f>'108.3月菜單'!F34</f>
        <v>深色蔬菜</v>
      </c>
      <c r="Q13" s="35" t="s">
        <v>18</v>
      </c>
      <c r="R13" s="35"/>
      <c r="S13" s="35" t="str">
        <f>'108.3月菜單'!F35</f>
        <v>菇菇湯</v>
      </c>
      <c r="T13" s="35" t="s">
        <v>56</v>
      </c>
      <c r="U13" s="35"/>
      <c r="V13" s="309"/>
      <c r="W13" s="36" t="s">
        <v>359</v>
      </c>
      <c r="X13" s="37" t="s">
        <v>19</v>
      </c>
      <c r="Y13" s="38">
        <v>5.5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5"/>
    </row>
    <row r="14" spans="2:33" ht="27.95" customHeight="1" x14ac:dyDescent="0.3">
      <c r="B14" s="40" t="s">
        <v>8</v>
      </c>
      <c r="C14" s="308"/>
      <c r="D14" s="2" t="s">
        <v>131</v>
      </c>
      <c r="E14" s="2"/>
      <c r="F14" s="2">
        <v>40</v>
      </c>
      <c r="G14" s="65" t="s">
        <v>80</v>
      </c>
      <c r="H14" s="130"/>
      <c r="I14" s="129">
        <v>40</v>
      </c>
      <c r="J14" s="3" t="s">
        <v>373</v>
      </c>
      <c r="K14" s="3" t="s">
        <v>375</v>
      </c>
      <c r="L14" s="3">
        <v>30</v>
      </c>
      <c r="M14" s="3" t="s">
        <v>148</v>
      </c>
      <c r="N14" s="2"/>
      <c r="O14" s="3">
        <v>8</v>
      </c>
      <c r="P14" s="2" t="s">
        <v>67</v>
      </c>
      <c r="Q14" s="2"/>
      <c r="R14" s="2">
        <v>100</v>
      </c>
      <c r="S14" s="3" t="s">
        <v>237</v>
      </c>
      <c r="T14" s="2"/>
      <c r="U14" s="2">
        <v>20</v>
      </c>
      <c r="V14" s="310"/>
      <c r="W14" s="106">
        <v>104</v>
      </c>
      <c r="X14" s="41" t="s">
        <v>25</v>
      </c>
      <c r="Y14" s="42">
        <v>2.2999999999999998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6"/>
    </row>
    <row r="15" spans="2:33" ht="27.95" customHeight="1" x14ac:dyDescent="0.3">
      <c r="B15" s="40">
        <v>26</v>
      </c>
      <c r="C15" s="308"/>
      <c r="D15" s="2" t="s">
        <v>89</v>
      </c>
      <c r="E15" s="2"/>
      <c r="F15" s="2">
        <v>60</v>
      </c>
      <c r="G15" s="131" t="s">
        <v>82</v>
      </c>
      <c r="H15" s="134"/>
      <c r="I15" s="132">
        <v>50</v>
      </c>
      <c r="J15" s="3"/>
      <c r="K15" s="3"/>
      <c r="L15" s="3"/>
      <c r="M15" s="3" t="s">
        <v>86</v>
      </c>
      <c r="N15" s="2"/>
      <c r="O15" s="3">
        <v>5</v>
      </c>
      <c r="P15" s="2"/>
      <c r="Q15" s="2"/>
      <c r="R15" s="2"/>
      <c r="S15" s="3" t="s">
        <v>238</v>
      </c>
      <c r="T15" s="2"/>
      <c r="U15" s="2">
        <v>10</v>
      </c>
      <c r="V15" s="310"/>
      <c r="W15" s="45" t="s">
        <v>360</v>
      </c>
      <c r="X15" s="46" t="s">
        <v>27</v>
      </c>
      <c r="Y15" s="42">
        <v>1.9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5"/>
    </row>
    <row r="16" spans="2:33" ht="27.95" customHeight="1" x14ac:dyDescent="0.3">
      <c r="B16" s="40" t="s">
        <v>10</v>
      </c>
      <c r="C16" s="308"/>
      <c r="D16" s="50"/>
      <c r="E16" s="50"/>
      <c r="F16" s="2"/>
      <c r="G16" s="153"/>
      <c r="H16" s="133"/>
      <c r="I16" s="129"/>
      <c r="J16" s="3"/>
      <c r="K16" s="3"/>
      <c r="L16" s="3"/>
      <c r="M16" s="3" t="s">
        <v>97</v>
      </c>
      <c r="N16" s="99"/>
      <c r="O16" s="2">
        <v>5</v>
      </c>
      <c r="P16" s="2"/>
      <c r="Q16" s="50"/>
      <c r="R16" s="2"/>
      <c r="S16" s="2" t="s">
        <v>227</v>
      </c>
      <c r="T16" s="3"/>
      <c r="U16" s="2">
        <v>10</v>
      </c>
      <c r="V16" s="310"/>
      <c r="W16" s="102">
        <v>24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6"/>
    </row>
    <row r="17" spans="2:33" ht="27.95" customHeight="1" x14ac:dyDescent="0.25">
      <c r="B17" s="312" t="s">
        <v>38</v>
      </c>
      <c r="C17" s="308"/>
      <c r="D17" s="50"/>
      <c r="E17" s="50"/>
      <c r="F17" s="2"/>
      <c r="G17" s="2"/>
      <c r="H17" s="50"/>
      <c r="I17" s="2"/>
      <c r="J17" s="3"/>
      <c r="K17" s="2"/>
      <c r="L17" s="3"/>
      <c r="M17" s="3" t="s">
        <v>98</v>
      </c>
      <c r="N17" s="99"/>
      <c r="O17" s="2">
        <v>10</v>
      </c>
      <c r="P17" s="2"/>
      <c r="Q17" s="50"/>
      <c r="R17" s="2"/>
      <c r="S17" s="3" t="s">
        <v>239</v>
      </c>
      <c r="T17" s="3"/>
      <c r="U17" s="3">
        <v>5</v>
      </c>
      <c r="V17" s="310"/>
      <c r="W17" s="45" t="s">
        <v>361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5"/>
    </row>
    <row r="18" spans="2:33" ht="27.95" customHeight="1" x14ac:dyDescent="0.3">
      <c r="B18" s="312"/>
      <c r="C18" s="308"/>
      <c r="D18" s="50"/>
      <c r="E18" s="50"/>
      <c r="F18" s="2"/>
      <c r="G18" s="2"/>
      <c r="H18" s="50"/>
      <c r="I18" s="2"/>
      <c r="J18" s="3"/>
      <c r="K18" s="2"/>
      <c r="L18" s="3"/>
      <c r="M18" s="3"/>
      <c r="N18" s="50"/>
      <c r="O18" s="2"/>
      <c r="P18" s="2"/>
      <c r="Q18" s="50"/>
      <c r="R18" s="2"/>
      <c r="S18" s="2"/>
      <c r="T18" s="135"/>
      <c r="U18" s="2"/>
      <c r="V18" s="310"/>
      <c r="W18" s="102">
        <v>27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6"/>
    </row>
    <row r="19" spans="2:33" ht="27.95" customHeight="1" x14ac:dyDescent="0.25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3"/>
      <c r="U19" s="93"/>
      <c r="V19" s="310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5"/>
    </row>
    <row r="20" spans="2:33" ht="27.95" customHeight="1" x14ac:dyDescent="0.3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311"/>
      <c r="W20" s="103">
        <f>W14*4+W18*4+W16*9</f>
        <v>740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7"/>
    </row>
    <row r="21" spans="2:33" s="39" customFormat="1" ht="27.95" customHeight="1" x14ac:dyDescent="0.3">
      <c r="B21" s="34">
        <v>3</v>
      </c>
      <c r="C21" s="308"/>
      <c r="D21" s="35" t="str">
        <f>'108.3月菜單'!J30</f>
        <v>香Q米飯</v>
      </c>
      <c r="E21" s="35" t="s">
        <v>307</v>
      </c>
      <c r="F21" s="35"/>
      <c r="G21" s="35" t="str">
        <f>'108.3月菜單'!J31</f>
        <v>無骨雞排(炸)</v>
      </c>
      <c r="H21" s="35" t="s">
        <v>149</v>
      </c>
      <c r="I21" s="35"/>
      <c r="J21" s="35" t="str">
        <f>'108.3月菜單'!J32</f>
        <v>五香茶葉蛋</v>
      </c>
      <c r="K21" s="35" t="s">
        <v>65</v>
      </c>
      <c r="L21" s="35"/>
      <c r="M21" s="35" t="str">
        <f>'108.3月菜單'!J33</f>
        <v>白醬洋芋鮮蔬</v>
      </c>
      <c r="N21" s="35" t="s">
        <v>308</v>
      </c>
      <c r="O21" s="35"/>
      <c r="P21" s="35" t="str">
        <f>'108.3月菜單'!J34</f>
        <v>淺色蔬菜</v>
      </c>
      <c r="Q21" s="35" t="s">
        <v>142</v>
      </c>
      <c r="R21" s="35"/>
      <c r="S21" s="35" t="str">
        <f>'108.3月菜單'!J35</f>
        <v>鮮蔬湯</v>
      </c>
      <c r="T21" s="35" t="s">
        <v>139</v>
      </c>
      <c r="U21" s="35"/>
      <c r="V21" s="309"/>
      <c r="W21" s="36" t="s">
        <v>44</v>
      </c>
      <c r="X21" s="37" t="s">
        <v>19</v>
      </c>
      <c r="Y21" s="38">
        <v>5.2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5"/>
    </row>
    <row r="22" spans="2:33" s="65" customFormat="1" ht="27.75" customHeight="1" x14ac:dyDescent="0.4">
      <c r="B22" s="40" t="s">
        <v>8</v>
      </c>
      <c r="C22" s="308"/>
      <c r="D22" s="2" t="s">
        <v>321</v>
      </c>
      <c r="E22" s="3"/>
      <c r="F22" s="2">
        <v>100</v>
      </c>
      <c r="G22" s="2" t="s">
        <v>251</v>
      </c>
      <c r="H22" s="2"/>
      <c r="I22" s="2">
        <v>60</v>
      </c>
      <c r="J22" s="2" t="s">
        <v>83</v>
      </c>
      <c r="K22" s="2"/>
      <c r="L22" s="2">
        <v>55</v>
      </c>
      <c r="M22" s="2" t="s">
        <v>85</v>
      </c>
      <c r="N22" s="3"/>
      <c r="O22" s="2">
        <v>20</v>
      </c>
      <c r="P22" s="2" t="s">
        <v>141</v>
      </c>
      <c r="Q22" s="2"/>
      <c r="R22" s="2">
        <v>100</v>
      </c>
      <c r="S22" s="2" t="s">
        <v>145</v>
      </c>
      <c r="T22" s="2"/>
      <c r="U22" s="2">
        <v>40</v>
      </c>
      <c r="V22" s="310"/>
      <c r="W22" s="106">
        <v>100</v>
      </c>
      <c r="X22" s="41" t="s">
        <v>25</v>
      </c>
      <c r="Y22" s="42">
        <v>2.6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6"/>
    </row>
    <row r="23" spans="2:33" s="65" customFormat="1" ht="27.95" customHeight="1" x14ac:dyDescent="0.3">
      <c r="B23" s="40">
        <v>27</v>
      </c>
      <c r="C23" s="308"/>
      <c r="D23" s="2"/>
      <c r="E23" s="3"/>
      <c r="F23" s="2"/>
      <c r="G23" s="2"/>
      <c r="H23" s="2"/>
      <c r="I23" s="2"/>
      <c r="J23" s="2"/>
      <c r="K23" s="2"/>
      <c r="L23" s="2"/>
      <c r="M23" s="2" t="s">
        <v>219</v>
      </c>
      <c r="N23" s="2"/>
      <c r="O23" s="2">
        <v>5</v>
      </c>
      <c r="P23" s="2"/>
      <c r="Q23" s="2"/>
      <c r="R23" s="2"/>
      <c r="S23" s="2" t="s">
        <v>111</v>
      </c>
      <c r="T23" s="2"/>
      <c r="U23" s="2">
        <v>10</v>
      </c>
      <c r="V23" s="310"/>
      <c r="W23" s="45" t="s">
        <v>46</v>
      </c>
      <c r="X23" s="46" t="s">
        <v>27</v>
      </c>
      <c r="Y23" s="42">
        <v>2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5"/>
    </row>
    <row r="24" spans="2:33" s="65" customFormat="1" ht="27.95" customHeight="1" x14ac:dyDescent="0.4">
      <c r="B24" s="40" t="s">
        <v>10</v>
      </c>
      <c r="C24" s="308"/>
      <c r="D24" s="3"/>
      <c r="E24" s="3"/>
      <c r="F24" s="3"/>
      <c r="G24" s="2"/>
      <c r="H24" s="50"/>
      <c r="I24" s="2"/>
      <c r="J24" s="2"/>
      <c r="K24" s="2"/>
      <c r="L24" s="2"/>
      <c r="M24" s="2" t="s">
        <v>125</v>
      </c>
      <c r="N24" s="50"/>
      <c r="O24" s="2">
        <v>10</v>
      </c>
      <c r="P24" s="2"/>
      <c r="Q24" s="50"/>
      <c r="R24" s="2"/>
      <c r="S24" s="3" t="s">
        <v>97</v>
      </c>
      <c r="T24" s="50"/>
      <c r="U24" s="2">
        <v>10</v>
      </c>
      <c r="V24" s="310"/>
      <c r="W24" s="102">
        <v>25.5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6"/>
    </row>
    <row r="25" spans="2:33" s="65" customFormat="1" ht="27.95" customHeight="1" x14ac:dyDescent="0.25">
      <c r="B25" s="312" t="s">
        <v>73</v>
      </c>
      <c r="C25" s="308"/>
      <c r="D25" s="3"/>
      <c r="E25" s="3"/>
      <c r="F25" s="3"/>
      <c r="G25" s="2"/>
      <c r="H25" s="50"/>
      <c r="I25" s="2"/>
      <c r="J25" s="2"/>
      <c r="K25" s="2"/>
      <c r="L25" s="2"/>
      <c r="M25" s="2" t="s">
        <v>210</v>
      </c>
      <c r="N25" s="50"/>
      <c r="O25" s="2">
        <v>5</v>
      </c>
      <c r="P25" s="2"/>
      <c r="Q25" s="50"/>
      <c r="R25" s="2"/>
      <c r="S25" s="2" t="s">
        <v>218</v>
      </c>
      <c r="T25" s="50"/>
      <c r="U25" s="2">
        <v>3</v>
      </c>
      <c r="V25" s="310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5"/>
    </row>
    <row r="26" spans="2:33" s="65" customFormat="1" ht="27.95" customHeight="1" x14ac:dyDescent="0.4">
      <c r="B26" s="312"/>
      <c r="C26" s="308"/>
      <c r="D26" s="50"/>
      <c r="E26" s="50"/>
      <c r="F26" s="2"/>
      <c r="G26" s="71"/>
      <c r="H26" s="50"/>
      <c r="I26" s="2"/>
      <c r="J26" s="2"/>
      <c r="K26" s="50"/>
      <c r="L26" s="2"/>
      <c r="M26" s="2" t="s">
        <v>140</v>
      </c>
      <c r="N26" s="50"/>
      <c r="O26" s="2">
        <v>50</v>
      </c>
      <c r="P26" s="2"/>
      <c r="Q26" s="50"/>
      <c r="R26" s="2"/>
      <c r="S26" s="2"/>
      <c r="T26" s="50"/>
      <c r="U26" s="2"/>
      <c r="V26" s="310"/>
      <c r="W26" s="102">
        <v>27.8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6"/>
    </row>
    <row r="27" spans="2:33" s="65" customFormat="1" ht="27.95" customHeight="1" x14ac:dyDescent="0.25">
      <c r="B27" s="52" t="s">
        <v>36</v>
      </c>
      <c r="C27" s="73"/>
      <c r="D27" s="2"/>
      <c r="E27" s="50"/>
      <c r="F27" s="2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310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5"/>
    </row>
    <row r="28" spans="2:33" s="65" customFormat="1" ht="27.95" customHeight="1" thickBot="1" x14ac:dyDescent="0.45">
      <c r="B28" s="55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311"/>
      <c r="W28" s="103">
        <f>W22*4+W26*4+W24*9</f>
        <v>740.7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7"/>
    </row>
    <row r="29" spans="2:33" s="39" customFormat="1" ht="27.95" customHeight="1" x14ac:dyDescent="0.3">
      <c r="B29" s="34">
        <v>3</v>
      </c>
      <c r="C29" s="308"/>
      <c r="D29" s="35" t="str">
        <f>'108.3月菜單'!N30</f>
        <v>地瓜飯</v>
      </c>
      <c r="E29" s="35" t="s">
        <v>137</v>
      </c>
      <c r="F29" s="35"/>
      <c r="G29" s="35" t="str">
        <f>'108.3月菜單'!N31</f>
        <v>醬燒豆腐魚片(海)(豆)</v>
      </c>
      <c r="H29" s="35" t="s">
        <v>15</v>
      </c>
      <c r="I29" s="35"/>
      <c r="J29" s="35" t="str">
        <f>'108.3月菜單'!N32</f>
        <v>黑胡椒肉絲</v>
      </c>
      <c r="K29" s="35" t="s">
        <v>49</v>
      </c>
      <c r="L29" s="35"/>
      <c r="M29" s="35" t="str">
        <f>'108.3月菜單'!N33</f>
        <v>溫州大雲吞(加)</v>
      </c>
      <c r="N29" s="35" t="s">
        <v>139</v>
      </c>
      <c r="O29" s="35"/>
      <c r="P29" s="35" t="str">
        <f>'108.3月菜單'!N34</f>
        <v>深色蔬菜</v>
      </c>
      <c r="Q29" s="35" t="s">
        <v>142</v>
      </c>
      <c r="R29" s="35"/>
      <c r="S29" s="35" t="str">
        <f>'108.3月菜單'!N35</f>
        <v>蕃茄蘿宋湯</v>
      </c>
      <c r="T29" s="35" t="s">
        <v>139</v>
      </c>
      <c r="U29" s="35"/>
      <c r="V29" s="309"/>
      <c r="W29" s="36" t="s">
        <v>44</v>
      </c>
      <c r="X29" s="37" t="s">
        <v>19</v>
      </c>
      <c r="Y29" s="38">
        <v>5.3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5"/>
    </row>
    <row r="30" spans="2:33" ht="27.95" customHeight="1" x14ac:dyDescent="0.3">
      <c r="B30" s="40" t="s">
        <v>8</v>
      </c>
      <c r="C30" s="308"/>
      <c r="D30" s="2" t="s">
        <v>24</v>
      </c>
      <c r="E30" s="2"/>
      <c r="F30" s="2">
        <v>80</v>
      </c>
      <c r="G30" s="65" t="s">
        <v>240</v>
      </c>
      <c r="H30" s="130" t="s">
        <v>223</v>
      </c>
      <c r="I30" s="129">
        <v>50</v>
      </c>
      <c r="J30" s="2" t="s">
        <v>80</v>
      </c>
      <c r="K30" s="2"/>
      <c r="L30" s="2">
        <v>50</v>
      </c>
      <c r="M30" s="126" t="s">
        <v>253</v>
      </c>
      <c r="N30" s="128" t="s">
        <v>215</v>
      </c>
      <c r="O30" s="126">
        <v>30</v>
      </c>
      <c r="P30" s="2" t="s">
        <v>141</v>
      </c>
      <c r="Q30" s="2"/>
      <c r="R30" s="2">
        <v>100</v>
      </c>
      <c r="S30" s="3" t="s">
        <v>254</v>
      </c>
      <c r="T30" s="2"/>
      <c r="U30" s="2">
        <v>30</v>
      </c>
      <c r="V30" s="310"/>
      <c r="W30" s="106">
        <v>105</v>
      </c>
      <c r="X30" s="41" t="s">
        <v>25</v>
      </c>
      <c r="Y30" s="42">
        <v>2.2999999999999998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  <c r="AG30" s="106"/>
    </row>
    <row r="31" spans="2:33" ht="27.95" customHeight="1" x14ac:dyDescent="0.3">
      <c r="B31" s="40">
        <v>28</v>
      </c>
      <c r="C31" s="308"/>
      <c r="D31" s="2" t="s">
        <v>69</v>
      </c>
      <c r="E31" s="2"/>
      <c r="F31" s="2">
        <v>60</v>
      </c>
      <c r="G31" s="2" t="s">
        <v>268</v>
      </c>
      <c r="H31" s="3" t="s">
        <v>263</v>
      </c>
      <c r="I31" s="2">
        <v>30</v>
      </c>
      <c r="J31" s="2" t="s">
        <v>63</v>
      </c>
      <c r="K31" s="2"/>
      <c r="L31" s="2">
        <v>20</v>
      </c>
      <c r="M31" s="126" t="s">
        <v>247</v>
      </c>
      <c r="N31" s="128"/>
      <c r="O31" s="126">
        <v>30</v>
      </c>
      <c r="P31" s="2"/>
      <c r="Q31" s="2"/>
      <c r="R31" s="2"/>
      <c r="S31" s="3" t="s">
        <v>255</v>
      </c>
      <c r="T31" s="2"/>
      <c r="U31" s="2">
        <v>20</v>
      </c>
      <c r="V31" s="310"/>
      <c r="W31" s="45" t="s">
        <v>46</v>
      </c>
      <c r="X31" s="46" t="s">
        <v>27</v>
      </c>
      <c r="Y31" s="42">
        <v>2.1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  <c r="AG31" s="105"/>
    </row>
    <row r="32" spans="2:33" ht="27.95" customHeight="1" x14ac:dyDescent="0.3">
      <c r="B32" s="40" t="s">
        <v>10</v>
      </c>
      <c r="C32" s="308"/>
      <c r="D32" s="50"/>
      <c r="E32" s="50"/>
      <c r="F32" s="2"/>
      <c r="G32" s="65"/>
      <c r="H32" s="133"/>
      <c r="I32" s="129"/>
      <c r="J32" s="2"/>
      <c r="K32" s="2"/>
      <c r="L32" s="2"/>
      <c r="M32" s="128"/>
      <c r="N32" s="126"/>
      <c r="O32" s="128"/>
      <c r="P32" s="2"/>
      <c r="Q32" s="50"/>
      <c r="R32" s="2"/>
      <c r="S32" s="2"/>
      <c r="T32" s="3"/>
      <c r="U32" s="2"/>
      <c r="V32" s="310"/>
      <c r="W32" s="102">
        <v>23.5</v>
      </c>
      <c r="X32" s="46" t="s">
        <v>30</v>
      </c>
      <c r="Y32" s="42">
        <v>2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  <c r="AG32" s="106"/>
    </row>
    <row r="33" spans="2:33" ht="27.95" customHeight="1" x14ac:dyDescent="0.25">
      <c r="B33" s="312" t="s">
        <v>40</v>
      </c>
      <c r="C33" s="308"/>
      <c r="D33" s="50"/>
      <c r="E33" s="50"/>
      <c r="F33" s="2"/>
      <c r="G33" s="2"/>
      <c r="H33" s="2"/>
      <c r="I33" s="2"/>
      <c r="J33" s="2"/>
      <c r="K33" s="2"/>
      <c r="L33" s="2"/>
      <c r="M33" s="128"/>
      <c r="N33" s="126"/>
      <c r="O33" s="128"/>
      <c r="P33" s="2"/>
      <c r="Q33" s="50"/>
      <c r="R33" s="2"/>
      <c r="S33" s="3"/>
      <c r="T33" s="50"/>
      <c r="U33" s="2"/>
      <c r="V33" s="310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5"/>
    </row>
    <row r="34" spans="2:33" ht="27.95" customHeight="1" x14ac:dyDescent="0.3">
      <c r="B34" s="312"/>
      <c r="C34" s="308"/>
      <c r="D34" s="50"/>
      <c r="E34" s="50"/>
      <c r="F34" s="2"/>
      <c r="G34" s="2"/>
      <c r="H34" s="50"/>
      <c r="I34" s="2"/>
      <c r="J34" s="3"/>
      <c r="K34" s="50"/>
      <c r="L34" s="3"/>
      <c r="M34" s="2"/>
      <c r="N34" s="50"/>
      <c r="O34" s="2"/>
      <c r="P34" s="2"/>
      <c r="Q34" s="50"/>
      <c r="R34" s="2"/>
      <c r="S34" s="3"/>
      <c r="T34" s="50"/>
      <c r="U34" s="2"/>
      <c r="V34" s="310"/>
      <c r="W34" s="102">
        <v>26.8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6"/>
    </row>
    <row r="35" spans="2:33" ht="27.95" customHeight="1" x14ac:dyDescent="0.25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310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5"/>
    </row>
    <row r="36" spans="2:33" ht="27.95" customHeight="1" x14ac:dyDescent="0.3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311"/>
      <c r="W36" s="103">
        <f>W30*4+W34*4+W32*9</f>
        <v>738.7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7"/>
    </row>
    <row r="37" spans="2:33" s="39" customFormat="1" ht="27.95" customHeight="1" x14ac:dyDescent="0.3">
      <c r="B37" s="34">
        <v>3</v>
      </c>
      <c r="C37" s="308"/>
      <c r="D37" s="35" t="str">
        <f>'108.3月菜單'!R30</f>
        <v>夏威夷鳳梨炒飯</v>
      </c>
      <c r="E37" s="35" t="s">
        <v>308</v>
      </c>
      <c r="F37" s="35"/>
      <c r="G37" s="35" t="str">
        <f>'108.3月菜單'!R31</f>
        <v>泰式雞丁</v>
      </c>
      <c r="H37" s="35" t="s">
        <v>152</v>
      </c>
      <c r="I37" s="35"/>
      <c r="J37" s="35" t="str">
        <f>'108.3月菜單'!R32</f>
        <v>鮮肉蒸餃(冷)</v>
      </c>
      <c r="K37" s="35" t="s">
        <v>307</v>
      </c>
      <c r="L37" s="35"/>
      <c r="M37" s="35" t="str">
        <f>'108.3月菜單'!R33</f>
        <v>醬汁嫩豆腐(豆)</v>
      </c>
      <c r="N37" s="35" t="s">
        <v>139</v>
      </c>
      <c r="O37" s="35"/>
      <c r="P37" s="35" t="str">
        <f>'108.3月菜單'!R34</f>
        <v>深色蔬菜</v>
      </c>
      <c r="Q37" s="35" t="s">
        <v>154</v>
      </c>
      <c r="R37" s="35"/>
      <c r="S37" s="35" t="str">
        <f>'108.3月菜單'!R35</f>
        <v>味噌海芽湯</v>
      </c>
      <c r="T37" s="35" t="s">
        <v>152</v>
      </c>
      <c r="U37" s="35"/>
      <c r="V37" s="309"/>
      <c r="W37" s="36" t="s">
        <v>44</v>
      </c>
      <c r="X37" s="37" t="s">
        <v>19</v>
      </c>
      <c r="Y37" s="38">
        <v>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5"/>
    </row>
    <row r="38" spans="2:33" ht="27.95" customHeight="1" x14ac:dyDescent="0.3">
      <c r="B38" s="40" t="s">
        <v>8</v>
      </c>
      <c r="C38" s="308"/>
      <c r="D38" s="2" t="s">
        <v>323</v>
      </c>
      <c r="E38" s="2"/>
      <c r="F38" s="2">
        <v>20</v>
      </c>
      <c r="G38" s="65" t="s">
        <v>153</v>
      </c>
      <c r="H38" s="130"/>
      <c r="I38" s="129">
        <v>60</v>
      </c>
      <c r="J38" s="131" t="s">
        <v>150</v>
      </c>
      <c r="K38" s="157" t="s">
        <v>121</v>
      </c>
      <c r="L38" s="132">
        <v>30</v>
      </c>
      <c r="M38" s="2" t="s">
        <v>326</v>
      </c>
      <c r="N38" s="3" t="s">
        <v>325</v>
      </c>
      <c r="O38" s="2">
        <v>45</v>
      </c>
      <c r="P38" s="2" t="s">
        <v>155</v>
      </c>
      <c r="Q38" s="3"/>
      <c r="R38" s="2">
        <v>120</v>
      </c>
      <c r="S38" s="3" t="s">
        <v>156</v>
      </c>
      <c r="T38" s="2"/>
      <c r="U38" s="2">
        <v>20</v>
      </c>
      <c r="V38" s="310"/>
      <c r="W38" s="106">
        <v>97.5</v>
      </c>
      <c r="X38" s="41" t="s">
        <v>25</v>
      </c>
      <c r="Y38" s="42">
        <v>2.2000000000000002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6"/>
    </row>
    <row r="39" spans="2:33" ht="27.95" customHeight="1" x14ac:dyDescent="0.3">
      <c r="B39" s="40">
        <v>29</v>
      </c>
      <c r="C39" s="308"/>
      <c r="D39" s="3" t="s">
        <v>322</v>
      </c>
      <c r="E39" s="3"/>
      <c r="F39" s="2">
        <v>60</v>
      </c>
      <c r="G39" s="2"/>
      <c r="H39" s="3"/>
      <c r="I39" s="2"/>
      <c r="J39" s="2"/>
      <c r="K39" s="2"/>
      <c r="L39" s="2"/>
      <c r="M39" s="2"/>
      <c r="N39" s="2"/>
      <c r="O39" s="2"/>
      <c r="P39" s="2"/>
      <c r="Q39" s="3"/>
      <c r="R39" s="2"/>
      <c r="S39" s="3" t="s">
        <v>143</v>
      </c>
      <c r="T39" s="2"/>
      <c r="U39" s="2">
        <v>1</v>
      </c>
      <c r="V39" s="310"/>
      <c r="W39" s="45" t="s">
        <v>46</v>
      </c>
      <c r="X39" s="46" t="s">
        <v>27</v>
      </c>
      <c r="Y39" s="42">
        <v>1.5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5"/>
    </row>
    <row r="40" spans="2:33" ht="27.95" customHeight="1" x14ac:dyDescent="0.3">
      <c r="B40" s="40" t="s">
        <v>10</v>
      </c>
      <c r="C40" s="308"/>
      <c r="D40" s="3" t="s">
        <v>324</v>
      </c>
      <c r="E40" s="3"/>
      <c r="F40" s="2">
        <v>10</v>
      </c>
      <c r="G40" s="2"/>
      <c r="H40" s="3"/>
      <c r="I40" s="2"/>
      <c r="J40" s="2"/>
      <c r="K40" s="2"/>
      <c r="L40" s="2"/>
      <c r="M40" s="2"/>
      <c r="N40" s="50"/>
      <c r="O40" s="2"/>
      <c r="P40" s="2"/>
      <c r="Q40" s="3"/>
      <c r="R40" s="2"/>
      <c r="S40" s="2" t="s">
        <v>235</v>
      </c>
      <c r="T40" s="3"/>
      <c r="U40" s="2">
        <v>1</v>
      </c>
      <c r="V40" s="310"/>
      <c r="W40" s="102">
        <v>25.5</v>
      </c>
      <c r="X40" s="46" t="s">
        <v>30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6"/>
    </row>
    <row r="41" spans="2:33" ht="27.95" customHeight="1" x14ac:dyDescent="0.25">
      <c r="B41" s="312" t="s">
        <v>58</v>
      </c>
      <c r="C41" s="308"/>
      <c r="D41" s="3" t="s">
        <v>327</v>
      </c>
      <c r="E41" s="3"/>
      <c r="F41" s="2">
        <v>20</v>
      </c>
      <c r="G41" s="2"/>
      <c r="H41" s="3"/>
      <c r="I41" s="2"/>
      <c r="J41" s="2"/>
      <c r="K41" s="2"/>
      <c r="L41" s="2"/>
      <c r="M41" s="2"/>
      <c r="N41" s="50"/>
      <c r="O41" s="2"/>
      <c r="P41" s="2"/>
      <c r="Q41" s="3"/>
      <c r="R41" s="2"/>
      <c r="S41" s="3"/>
      <c r="T41" s="3"/>
      <c r="U41" s="3"/>
      <c r="V41" s="310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5"/>
    </row>
    <row r="42" spans="2:33" ht="27.95" customHeight="1" x14ac:dyDescent="0.3">
      <c r="B42" s="312"/>
      <c r="C42" s="308"/>
      <c r="D42" s="101" t="s">
        <v>328</v>
      </c>
      <c r="E42" s="101"/>
      <c r="F42" s="2">
        <v>10</v>
      </c>
      <c r="G42" s="2"/>
      <c r="H42" s="50"/>
      <c r="I42" s="2"/>
      <c r="J42" s="2"/>
      <c r="K42" s="50"/>
      <c r="L42" s="2"/>
      <c r="M42" s="2"/>
      <c r="N42" s="50"/>
      <c r="O42" s="2"/>
      <c r="P42" s="2"/>
      <c r="Q42" s="50"/>
      <c r="R42" s="2"/>
      <c r="S42" s="3"/>
      <c r="T42" s="50"/>
      <c r="U42" s="3"/>
      <c r="V42" s="310"/>
      <c r="W42" s="102">
        <v>24.9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6"/>
    </row>
    <row r="43" spans="2:33" ht="27.95" customHeight="1" x14ac:dyDescent="0.25">
      <c r="B43" s="52" t="s">
        <v>36</v>
      </c>
      <c r="C43" s="53"/>
      <c r="D43" s="50"/>
      <c r="E43" s="50"/>
      <c r="F43" s="2"/>
      <c r="G43" s="2"/>
      <c r="H43" s="50"/>
      <c r="I43" s="2"/>
      <c r="J43" s="3"/>
      <c r="K43" s="50"/>
      <c r="L43" s="3"/>
      <c r="M43" s="2"/>
      <c r="N43" s="50"/>
      <c r="O43" s="2"/>
      <c r="P43" s="2"/>
      <c r="Q43" s="50"/>
      <c r="R43" s="2"/>
      <c r="S43" s="3"/>
      <c r="T43" s="50"/>
      <c r="U43" s="3"/>
      <c r="V43" s="310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5"/>
    </row>
    <row r="44" spans="2:33" ht="27.95" customHeight="1" thickBot="1" x14ac:dyDescent="0.35">
      <c r="B44" s="155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311"/>
      <c r="W44" s="103">
        <f>W38*4+W42*4+W40*9</f>
        <v>719.1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7"/>
    </row>
    <row r="45" spans="2:33" s="85" customFormat="1" ht="21.75" customHeight="1" x14ac:dyDescent="0.25">
      <c r="B45" s="82"/>
      <c r="C45" s="18"/>
      <c r="D45" s="44"/>
      <c r="E45" s="83"/>
      <c r="F45" s="44"/>
      <c r="G45" s="44"/>
      <c r="H45" s="83"/>
      <c r="I45" s="4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84"/>
      <c r="AA45" s="70"/>
      <c r="AB45" s="64"/>
      <c r="AC45" s="70"/>
      <c r="AD45" s="70"/>
      <c r="AE45" s="70"/>
      <c r="AF45" s="70"/>
      <c r="AG45" s="70"/>
    </row>
    <row r="46" spans="2:33" x14ac:dyDescent="0.25">
      <c r="B46" s="64"/>
      <c r="C46" s="85"/>
      <c r="D46" s="313"/>
      <c r="E46" s="313"/>
      <c r="F46" s="315"/>
      <c r="G46" s="315"/>
      <c r="H46" s="86"/>
      <c r="I46" s="18"/>
      <c r="J46" s="18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 x14ac:dyDescent="0.25">
      <c r="Y47" s="90"/>
    </row>
    <row r="48" spans="2:33" x14ac:dyDescent="0.25">
      <c r="Y48" s="90"/>
    </row>
    <row r="49" spans="25:25" x14ac:dyDescent="0.25">
      <c r="Y49" s="90"/>
    </row>
    <row r="50" spans="25:25" x14ac:dyDescent="0.25">
      <c r="Y50" s="90"/>
    </row>
    <row r="51" spans="25:25" x14ac:dyDescent="0.25">
      <c r="Y51" s="90"/>
    </row>
    <row r="52" spans="25:25" x14ac:dyDescent="0.25">
      <c r="Y52" s="90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108.3月菜單 (無圖案)</vt:lpstr>
      <vt:lpstr>108.3月菜單</vt:lpstr>
      <vt:lpstr>第一週明細</vt:lpstr>
      <vt:lpstr>第二週明細</vt:lpstr>
      <vt:lpstr>第三週明細</vt:lpstr>
      <vt:lpstr>第四週明細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2019-01-02T05:17:41Z</cp:lastPrinted>
  <dcterms:created xsi:type="dcterms:W3CDTF">2013-10-17T10:44:48Z</dcterms:created>
  <dcterms:modified xsi:type="dcterms:W3CDTF">2019-01-09T06:04:02Z</dcterms:modified>
</cp:coreProperties>
</file>