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9330"/>
  </bookViews>
  <sheets>
    <sheet name="106.12月菜單" sheetId="20" r:id="rId1"/>
    <sheet name="第一週明細)" sheetId="2" r:id="rId2"/>
    <sheet name="第二週明細" sheetId="3" r:id="rId3"/>
    <sheet name="第三週明細" sheetId="4" r:id="rId4"/>
    <sheet name="第四週明細" sheetId="7" r:id="rId5"/>
    <sheet name="第五週明細 " sheetId="8" r:id="rId6"/>
  </sheets>
  <calcPr calcId="152511"/>
</workbook>
</file>

<file path=xl/calcChain.xml><?xml version="1.0" encoding="utf-8"?>
<calcChain xmlns="http://schemas.openxmlformats.org/spreadsheetml/2006/main">
  <c r="W12" i="3" l="1"/>
  <c r="S13" i="4" l="1"/>
  <c r="P13" i="4"/>
  <c r="D37" i="8" l="1"/>
  <c r="M37" i="4"/>
  <c r="S37" i="8" l="1"/>
  <c r="P37" i="8"/>
  <c r="M37" i="8"/>
  <c r="J37" i="8"/>
  <c r="G37" i="8"/>
  <c r="S46" i="20" l="1"/>
  <c r="U45" i="20"/>
  <c r="W44" i="8"/>
  <c r="U46" i="20"/>
  <c r="S45" i="20" l="1"/>
  <c r="S29" i="8" l="1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5" i="8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M21" i="7"/>
  <c r="S21" i="7"/>
  <c r="P21" i="7"/>
  <c r="J21" i="7"/>
  <c r="G21" i="7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37" i="4"/>
  <c r="P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M13" i="4"/>
  <c r="J13" i="4"/>
  <c r="D13" i="4"/>
  <c r="G13" i="4"/>
  <c r="S5" i="4"/>
  <c r="M5" i="4"/>
  <c r="P5" i="4"/>
  <c r="J5" i="4"/>
  <c r="G5" i="4"/>
  <c r="D5" i="4"/>
  <c r="J29" i="3"/>
  <c r="J21" i="3"/>
  <c r="S37" i="3"/>
  <c r="P37" i="3"/>
  <c r="M37" i="3"/>
  <c r="J37" i="3"/>
  <c r="G37" i="3"/>
  <c r="D37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J5" i="3"/>
  <c r="G5" i="3"/>
  <c r="I19" i="20"/>
  <c r="I18" i="20"/>
  <c r="G19" i="20"/>
  <c r="E19" i="20"/>
  <c r="E18" i="20"/>
  <c r="C19" i="20"/>
  <c r="S37" i="2"/>
  <c r="P37" i="2"/>
  <c r="M37" i="2"/>
  <c r="J37" i="2"/>
  <c r="G37" i="2"/>
  <c r="D37" i="2"/>
  <c r="S5" i="3"/>
  <c r="P5" i="3"/>
  <c r="M5" i="3"/>
  <c r="D5" i="3"/>
  <c r="W36" i="8" l="1"/>
  <c r="W20" i="7"/>
  <c r="W36" i="7"/>
  <c r="W20" i="8"/>
  <c r="W28" i="8"/>
  <c r="W12" i="8"/>
  <c r="W44" i="7"/>
  <c r="W28" i="7"/>
  <c r="W12" i="7"/>
  <c r="W44" i="4"/>
  <c r="W36" i="4"/>
  <c r="W28" i="4"/>
  <c r="W20" i="4"/>
  <c r="W12" i="4"/>
  <c r="W20" i="3"/>
  <c r="G18" i="20" s="1"/>
  <c r="C18" i="20"/>
  <c r="Q46" i="20" l="1"/>
  <c r="Q45" i="20"/>
  <c r="M45" i="20"/>
  <c r="M46" i="20"/>
  <c r="O46" i="20"/>
  <c r="K45" i="20"/>
  <c r="O45" i="20" l="1"/>
  <c r="K46" i="20"/>
  <c r="K28" i="20" l="1"/>
  <c r="U10" i="20" l="1"/>
  <c r="S10" i="20"/>
  <c r="E46" i="20" l="1"/>
  <c r="C46" i="20"/>
  <c r="U28" i="20" l="1"/>
  <c r="U27" i="20"/>
  <c r="S28" i="20"/>
  <c r="Q27" i="20" l="1"/>
  <c r="Q28" i="20" l="1"/>
  <c r="I45" i="20" l="1"/>
  <c r="I46" i="20"/>
  <c r="O37" i="20"/>
  <c r="I27" i="20"/>
  <c r="M18" i="20"/>
  <c r="U18" i="20" l="1"/>
  <c r="U36" i="20" l="1"/>
  <c r="Q36" i="20"/>
  <c r="M36" i="20"/>
  <c r="M27" i="20"/>
  <c r="E36" i="20" l="1"/>
  <c r="U37" i="20" l="1"/>
  <c r="Q37" i="20"/>
  <c r="I36" i="20"/>
  <c r="E28" i="20"/>
  <c r="O19" i="20"/>
  <c r="K19" i="20"/>
  <c r="M19" i="20"/>
  <c r="U9" i="20" l="1"/>
  <c r="G46" i="20"/>
  <c r="E45" i="20"/>
  <c r="S37" i="20"/>
  <c r="M37" i="20"/>
  <c r="K37" i="20"/>
  <c r="I37" i="20"/>
  <c r="O28" i="20"/>
  <c r="M28" i="20"/>
  <c r="I28" i="20"/>
  <c r="G28" i="20"/>
  <c r="E27" i="20"/>
  <c r="C28" i="20"/>
  <c r="U19" i="20"/>
  <c r="Q19" i="20"/>
  <c r="Q18" i="20"/>
  <c r="G37" i="20" l="1"/>
  <c r="C37" i="20"/>
  <c r="E37" i="20"/>
  <c r="S27" i="20"/>
  <c r="W44" i="3"/>
  <c r="S19" i="20"/>
  <c r="W36" i="3"/>
  <c r="W28" i="3"/>
  <c r="W44" i="2"/>
  <c r="G45" i="20" l="1"/>
  <c r="G36" i="20"/>
  <c r="K27" i="20"/>
  <c r="O36" i="20"/>
  <c r="O27" i="20"/>
  <c r="G27" i="20"/>
  <c r="C45" i="20"/>
  <c r="C36" i="20"/>
  <c r="S36" i="20"/>
  <c r="K36" i="20"/>
  <c r="C27" i="20"/>
  <c r="S18" i="20"/>
  <c r="O18" i="20"/>
  <c r="S9" i="20"/>
  <c r="K18" i="20"/>
  <c r="AE42" i="8" l="1"/>
  <c r="AD41" i="8"/>
  <c r="AF41" i="8" s="1"/>
  <c r="AE40" i="8"/>
  <c r="AC40" i="8"/>
  <c r="AD39" i="8"/>
  <c r="AC39" i="8"/>
  <c r="AF39" i="8" s="1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8" i="8" l="1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20" i="8"/>
  <c r="AD28" i="8"/>
  <c r="AD20" i="8"/>
  <c r="AC28" i="8"/>
  <c r="AE44" i="8"/>
  <c r="AC44" i="8" l="1"/>
  <c r="AD12" i="8"/>
  <c r="AE12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D28" i="7"/>
  <c r="AF35" i="7"/>
  <c r="AE36" i="7" s="1"/>
  <c r="AD12" i="7" l="1"/>
  <c r="AC20" i="7"/>
  <c r="AE12" i="7"/>
  <c r="AC44" i="7"/>
  <c r="AE20" i="7"/>
  <c r="AD44" i="7"/>
  <c r="AD36" i="7"/>
  <c r="AC36" i="7"/>
  <c r="AC14" i="2" l="1"/>
  <c r="AE14" i="2"/>
  <c r="AC15" i="2"/>
  <c r="AD15" i="2"/>
  <c r="AC16" i="2"/>
  <c r="AE16" i="2"/>
  <c r="AD17" i="2"/>
  <c r="AE18" i="2"/>
  <c r="AC22" i="2"/>
  <c r="AE22" i="2"/>
  <c r="AC23" i="2"/>
  <c r="AC27" i="2" s="1"/>
  <c r="AD23" i="2"/>
  <c r="AC24" i="2"/>
  <c r="AE24" i="2"/>
  <c r="AD25" i="2"/>
  <c r="AE26" i="2"/>
  <c r="AC30" i="2"/>
  <c r="AE30" i="2"/>
  <c r="AF30" i="2" s="1"/>
  <c r="AC31" i="2"/>
  <c r="AD31" i="2"/>
  <c r="AC32" i="2"/>
  <c r="AE32" i="2"/>
  <c r="AD33" i="2"/>
  <c r="AF33" i="2" s="1"/>
  <c r="AE34" i="2"/>
  <c r="AC38" i="2"/>
  <c r="AE38" i="2"/>
  <c r="AC39" i="2"/>
  <c r="AD39" i="2"/>
  <c r="AC40" i="2"/>
  <c r="AE40" i="2"/>
  <c r="AD41" i="2"/>
  <c r="AF41" i="2" s="1"/>
  <c r="AE42" i="2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8" i="2"/>
  <c r="AF32" i="4"/>
  <c r="AE35" i="4" l="1"/>
  <c r="AD11" i="4"/>
  <c r="AD27" i="2"/>
  <c r="AE43" i="4"/>
  <c r="AF16" i="4"/>
  <c r="AF40" i="2"/>
  <c r="AE35" i="2"/>
  <c r="AF22" i="2"/>
  <c r="AE19" i="2"/>
  <c r="AF15" i="4"/>
  <c r="AF7" i="4"/>
  <c r="AF15" i="3"/>
  <c r="AD19" i="2"/>
  <c r="AF15" i="2"/>
  <c r="AF14" i="2"/>
  <c r="AF24" i="4"/>
  <c r="AF22" i="4"/>
  <c r="AF14" i="4"/>
  <c r="AF8" i="4"/>
  <c r="AC43" i="2"/>
  <c r="AC35" i="2"/>
  <c r="AF16" i="2"/>
  <c r="AF38" i="4"/>
  <c r="AF39" i="4"/>
  <c r="AF31" i="4"/>
  <c r="AF23" i="4"/>
  <c r="AD19" i="4"/>
  <c r="AE11" i="4"/>
  <c r="AF31" i="2"/>
  <c r="AC19" i="4"/>
  <c r="AC27" i="4"/>
  <c r="AF40" i="4"/>
  <c r="AC43" i="4"/>
  <c r="AC35" i="4"/>
  <c r="AE27" i="4"/>
  <c r="AF39" i="3"/>
  <c r="AF39" i="2"/>
  <c r="AF32" i="2"/>
  <c r="AF25" i="2"/>
  <c r="AD43" i="4"/>
  <c r="AD35" i="4"/>
  <c r="AE19" i="4"/>
  <c r="AF17" i="2"/>
  <c r="AE27" i="2"/>
  <c r="AF27" i="2" s="1"/>
  <c r="AD28" i="2" s="1"/>
  <c r="AF6" i="4"/>
  <c r="AF24" i="2"/>
  <c r="AE43" i="2"/>
  <c r="AD35" i="2"/>
  <c r="AF35" i="2" s="1"/>
  <c r="AF30" i="4"/>
  <c r="AD27" i="4"/>
  <c r="AC11" i="4"/>
  <c r="AF24" i="3"/>
  <c r="AD43" i="2"/>
  <c r="AF23" i="2"/>
  <c r="AC19" i="2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E28" i="2"/>
  <c r="AF43" i="4"/>
  <c r="AE44" i="4" s="1"/>
  <c r="AF35" i="3"/>
  <c r="AC36" i="3" s="1"/>
  <c r="AC28" i="2"/>
  <c r="AF27" i="3"/>
  <c r="AD28" i="3" s="1"/>
  <c r="AC36" i="2"/>
  <c r="AE36" i="2"/>
  <c r="AF19" i="2"/>
  <c r="AC20" i="2" s="1"/>
  <c r="AF11" i="4"/>
  <c r="AC12" i="4" s="1"/>
  <c r="AD20" i="4"/>
  <c r="AF27" i="4"/>
  <c r="AD36" i="2"/>
  <c r="AF43" i="2"/>
  <c r="AC44" i="2" s="1"/>
  <c r="AF43" i="3"/>
  <c r="AE44" i="3" s="1"/>
  <c r="AF19" i="3"/>
  <c r="AD36" i="3"/>
  <c r="AC28" i="3"/>
  <c r="AE36" i="4" l="1"/>
  <c r="AC36" i="4"/>
  <c r="AC44" i="4"/>
  <c r="AE20" i="4"/>
  <c r="AD44" i="4"/>
  <c r="AE28" i="3"/>
  <c r="AE44" i="2"/>
  <c r="AE36" i="3"/>
  <c r="AE20" i="2"/>
  <c r="AD20" i="2"/>
  <c r="AC28" i="4"/>
  <c r="AE28" i="4"/>
  <c r="AD44" i="2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<sst xmlns="http://schemas.openxmlformats.org/spreadsheetml/2006/main" count="1334" uniqueCount="427">
  <si>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</si>
  <si>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</si>
  <si>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</si>
  <si>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</si>
  <si>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</si>
  <si>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</si>
  <si>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</si>
  <si>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</si>
  <si>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</si>
  <si>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</si>
  <si>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</si>
  <si>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</si>
  <si>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</si>
  <si>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</si>
  <si>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</si>
  <si>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</si>
  <si>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</si>
  <si>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</si>
  <si>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</si>
  <si>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</si>
  <si>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</si>
  <si>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</si>
  <si>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</si>
  <si>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</si>
  <si>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</si>
  <si>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</si>
  <si>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</si>
  <si>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</si>
  <si>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</si>
  <si>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</si>
  <si>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</si>
  <si>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</si>
  <si>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</si>
  <si>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</si>
  <si>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</si>
  <si>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</si>
  <si>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</si>
  <si>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</si>
  <si>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</si>
  <si>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</si>
  <si>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</si>
  <si>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</si>
  <si>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</si>
  <si>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</si>
  <si>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</si>
  <si>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</si>
  <si>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</si>
  <si>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</si>
  <si>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</si>
  <si>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</si>
  <si>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</si>
  <si>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</si>
  <si>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</si>
  <si>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</si>
  <si>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</si>
  <si>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</si>
  <si>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</si>
  <si>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</si>
  <si>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</si>
  <si>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</si>
  <si>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</si>
  <si>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</si>
  <si>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</si>
  <si>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</si>
  <si>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</si>
  <si>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</si>
  <si>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</si>
  <si>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</si>
  <si>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</si>
  <si>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洋蔥</t>
    <phoneticPr fontId="19" type="noConversion"/>
  </si>
  <si>
    <t>煮</t>
    <phoneticPr fontId="19" type="noConversion"/>
  </si>
  <si>
    <t>生鮮豬絞肉</t>
    <phoneticPr fontId="19" type="noConversion"/>
  </si>
  <si>
    <t>三色豆</t>
    <phoneticPr fontId="19" type="noConversion"/>
  </si>
  <si>
    <t>雞蛋</t>
    <phoneticPr fontId="19" type="noConversion"/>
  </si>
  <si>
    <t>高麗菜</t>
    <phoneticPr fontId="19" type="noConversion"/>
  </si>
  <si>
    <t>麵條</t>
    <phoneticPr fontId="19" type="noConversion"/>
  </si>
  <si>
    <t>烤</t>
    <phoneticPr fontId="19" type="noConversion"/>
  </si>
  <si>
    <t>木耳</t>
    <phoneticPr fontId="19" type="noConversion"/>
  </si>
  <si>
    <t>生鮮雞腿</t>
    <phoneticPr fontId="19" type="noConversion"/>
  </si>
  <si>
    <t>煮</t>
    <phoneticPr fontId="19" type="noConversion"/>
  </si>
  <si>
    <t>白米</t>
    <phoneticPr fontId="19" type="noConversion"/>
  </si>
  <si>
    <t>生鮮豬肉</t>
    <phoneticPr fontId="19" type="noConversion"/>
  </si>
  <si>
    <t>煮</t>
    <phoneticPr fontId="19" type="noConversion"/>
  </si>
  <si>
    <t>滷</t>
    <phoneticPr fontId="19" type="noConversion"/>
  </si>
  <si>
    <t>豆</t>
    <phoneticPr fontId="19" type="noConversion"/>
  </si>
  <si>
    <t>白米</t>
    <phoneticPr fontId="19" type="noConversion"/>
  </si>
  <si>
    <t>蔬菜</t>
    <phoneticPr fontId="19" type="noConversion"/>
  </si>
  <si>
    <t>豆腐</t>
    <phoneticPr fontId="19" type="noConversion"/>
  </si>
  <si>
    <t>雞蛋</t>
    <phoneticPr fontId="19" type="noConversion"/>
  </si>
  <si>
    <t>地瓜飯</t>
    <phoneticPr fontId="19" type="noConversion"/>
  </si>
  <si>
    <t>地瓜飯</t>
    <phoneticPr fontId="19" type="noConversion"/>
  </si>
  <si>
    <t>五穀飯</t>
    <phoneticPr fontId="19" type="noConversion"/>
  </si>
  <si>
    <t>地瓜飯</t>
    <phoneticPr fontId="19" type="noConversion"/>
  </si>
  <si>
    <t>地瓜</t>
    <phoneticPr fontId="19" type="noConversion"/>
  </si>
  <si>
    <t>炸</t>
    <phoneticPr fontId="19" type="noConversion"/>
  </si>
  <si>
    <t>地瓜</t>
    <phoneticPr fontId="19" type="noConversion"/>
  </si>
  <si>
    <t>五穀米</t>
    <phoneticPr fontId="19" type="noConversion"/>
  </si>
  <si>
    <t>金針菇</t>
    <phoneticPr fontId="19" type="noConversion"/>
  </si>
  <si>
    <t>美白菇</t>
    <phoneticPr fontId="19" type="noConversion"/>
  </si>
  <si>
    <t>紅蘿蔔</t>
    <phoneticPr fontId="19" type="noConversion"/>
  </si>
  <si>
    <t>五穀米</t>
    <phoneticPr fontId="19" type="noConversion"/>
  </si>
  <si>
    <t>煮</t>
    <phoneticPr fontId="19" type="noConversion"/>
  </si>
  <si>
    <t>蔬菜</t>
    <phoneticPr fontId="19" type="noConversion"/>
  </si>
  <si>
    <t>煮</t>
    <phoneticPr fontId="19" type="noConversion"/>
  </si>
  <si>
    <t>香Q米飯</t>
    <phoneticPr fontId="19" type="noConversion"/>
  </si>
  <si>
    <t>五穀飯</t>
    <phoneticPr fontId="19" type="noConversion"/>
  </si>
  <si>
    <t>五穀飯</t>
    <phoneticPr fontId="19" type="noConversion"/>
  </si>
  <si>
    <t>星期三</t>
    <phoneticPr fontId="19" type="noConversion"/>
  </si>
  <si>
    <t>星期四</t>
    <phoneticPr fontId="19" type="noConversion"/>
  </si>
  <si>
    <t>深色蔬菜</t>
    <phoneticPr fontId="19" type="noConversion"/>
  </si>
  <si>
    <t>淺色蔬菜</t>
    <phoneticPr fontId="19" type="noConversion"/>
  </si>
  <si>
    <t>深色蔬菜</t>
    <phoneticPr fontId="19" type="noConversion"/>
  </si>
  <si>
    <t>煮</t>
    <phoneticPr fontId="19" type="noConversion"/>
  </si>
  <si>
    <t>烤</t>
    <phoneticPr fontId="19" type="noConversion"/>
  </si>
  <si>
    <t>蒸</t>
    <phoneticPr fontId="19" type="noConversion"/>
  </si>
  <si>
    <t>海</t>
    <phoneticPr fontId="19" type="noConversion"/>
  </si>
  <si>
    <t>蔬菜</t>
    <phoneticPr fontId="19" type="noConversion"/>
  </si>
  <si>
    <t>玉米粒</t>
    <phoneticPr fontId="19" type="noConversion"/>
  </si>
  <si>
    <t>川燙</t>
    <phoneticPr fontId="19" type="noConversion"/>
  </si>
  <si>
    <t>洋蔥</t>
    <phoneticPr fontId="19" type="noConversion"/>
  </si>
  <si>
    <t>紅蘿蔔</t>
    <phoneticPr fontId="19" type="noConversion"/>
  </si>
  <si>
    <t>煮</t>
    <phoneticPr fontId="19" type="noConversion"/>
  </si>
  <si>
    <t>五穀米</t>
    <phoneticPr fontId="19" type="noConversion"/>
  </si>
  <si>
    <t>白米</t>
    <phoneticPr fontId="19" type="noConversion"/>
  </si>
  <si>
    <t>生鮮豬肉</t>
    <phoneticPr fontId="19" type="noConversion"/>
  </si>
  <si>
    <t>醃</t>
    <phoneticPr fontId="19" type="noConversion"/>
  </si>
  <si>
    <t>鮮菇</t>
    <phoneticPr fontId="19" type="noConversion"/>
  </si>
  <si>
    <t>雞蛋</t>
    <phoneticPr fontId="19" type="noConversion"/>
  </si>
  <si>
    <t>五穀米</t>
    <phoneticPr fontId="19" type="noConversion"/>
  </si>
  <si>
    <t>洋芋</t>
    <phoneticPr fontId="19" type="noConversion"/>
  </si>
  <si>
    <t>青豆仁</t>
    <phoneticPr fontId="19" type="noConversion"/>
  </si>
  <si>
    <t>生鮮雞肉</t>
    <phoneticPr fontId="19" type="noConversion"/>
  </si>
  <si>
    <t>味噌</t>
    <phoneticPr fontId="19" type="noConversion"/>
  </si>
  <si>
    <t>豆</t>
    <phoneticPr fontId="19" type="noConversion"/>
  </si>
  <si>
    <t>豆乾</t>
    <phoneticPr fontId="19" type="noConversion"/>
  </si>
  <si>
    <t>炒</t>
    <phoneticPr fontId="19" type="noConversion"/>
  </si>
  <si>
    <t>白米</t>
    <phoneticPr fontId="19" type="noConversion"/>
  </si>
  <si>
    <t>生鮮魷魚</t>
    <phoneticPr fontId="19" type="noConversion"/>
  </si>
  <si>
    <t>地瓜</t>
    <phoneticPr fontId="19" type="noConversion"/>
  </si>
  <si>
    <t>玉米三色</t>
    <phoneticPr fontId="19" type="noConversion"/>
  </si>
  <si>
    <t>玉米蛋花湯</t>
    <phoneticPr fontId="19" type="noConversion"/>
  </si>
  <si>
    <t>深色蔬菜</t>
    <phoneticPr fontId="19" type="noConversion"/>
  </si>
  <si>
    <t>香烤雞腿</t>
    <phoneticPr fontId="19" type="noConversion"/>
  </si>
  <si>
    <t>筍絲</t>
    <phoneticPr fontId="19" type="noConversion"/>
  </si>
  <si>
    <t>紅麵線</t>
    <phoneticPr fontId="19" type="noConversion"/>
  </si>
  <si>
    <t>雞蛋</t>
    <phoneticPr fontId="19" type="noConversion"/>
  </si>
  <si>
    <t>醃</t>
    <phoneticPr fontId="19" type="noConversion"/>
  </si>
  <si>
    <t>煮</t>
    <phoneticPr fontId="19" type="noConversion"/>
  </si>
  <si>
    <t>豆</t>
    <phoneticPr fontId="19" type="noConversion"/>
  </si>
  <si>
    <t>西芹菜</t>
    <phoneticPr fontId="19" type="noConversion"/>
  </si>
  <si>
    <t>生鮮豬肉</t>
    <phoneticPr fontId="19" type="noConversion"/>
  </si>
  <si>
    <t>烤</t>
    <phoneticPr fontId="19" type="noConversion"/>
  </si>
  <si>
    <t>生鮮豬肉</t>
    <phoneticPr fontId="19" type="noConversion"/>
  </si>
  <si>
    <t>高麗菜</t>
    <phoneticPr fontId="19" type="noConversion"/>
  </si>
  <si>
    <t>柴魚片</t>
    <phoneticPr fontId="19" type="noConversion"/>
  </si>
  <si>
    <t>海</t>
    <phoneticPr fontId="19" type="noConversion"/>
  </si>
  <si>
    <t>味噌</t>
    <phoneticPr fontId="19" type="noConversion"/>
  </si>
  <si>
    <t>冷</t>
    <phoneticPr fontId="19" type="noConversion"/>
  </si>
  <si>
    <t>海芽蛋花湯</t>
    <phoneticPr fontId="19" type="noConversion"/>
  </si>
  <si>
    <t>生鮮雞腿</t>
    <phoneticPr fontId="19" type="noConversion"/>
  </si>
  <si>
    <r>
      <t>豆腐湯</t>
    </r>
    <r>
      <rPr>
        <sz val="8"/>
        <rFont val="標楷體"/>
        <family val="4"/>
        <charset val="136"/>
      </rPr>
      <t>(豆)</t>
    </r>
    <phoneticPr fontId="19" type="noConversion"/>
  </si>
  <si>
    <t>紅蘿蔔</t>
    <phoneticPr fontId="19" type="noConversion"/>
  </si>
  <si>
    <t>白蘿蔔</t>
    <phoneticPr fontId="19" type="noConversion"/>
  </si>
  <si>
    <t>12月1日(五)</t>
    <phoneticPr fontId="19" type="noConversion"/>
  </si>
  <si>
    <t>12月4日(一)</t>
    <phoneticPr fontId="19" type="noConversion"/>
  </si>
  <si>
    <t>12月5日(二)</t>
    <phoneticPr fontId="19" type="noConversion"/>
  </si>
  <si>
    <t>12月6日(三)</t>
    <phoneticPr fontId="19" type="noConversion"/>
  </si>
  <si>
    <t>12月7日(四)</t>
    <phoneticPr fontId="19" type="noConversion"/>
  </si>
  <si>
    <t>12月8日(五)</t>
    <phoneticPr fontId="19" type="noConversion"/>
  </si>
  <si>
    <t>12月11日(一)</t>
    <phoneticPr fontId="19" type="noConversion"/>
  </si>
  <si>
    <t>12月12日(二)</t>
    <phoneticPr fontId="19" type="noConversion"/>
  </si>
  <si>
    <t>12月13日(三)</t>
    <phoneticPr fontId="19" type="noConversion"/>
  </si>
  <si>
    <t>12月14日(四)</t>
    <phoneticPr fontId="19" type="noConversion"/>
  </si>
  <si>
    <t>12月15日(五)</t>
    <phoneticPr fontId="19" type="noConversion"/>
  </si>
  <si>
    <t>12月18日(一)</t>
    <phoneticPr fontId="19" type="noConversion"/>
  </si>
  <si>
    <t>12月19日(二)</t>
    <phoneticPr fontId="19" type="noConversion"/>
  </si>
  <si>
    <t>12月20日(三)</t>
    <phoneticPr fontId="19" type="noConversion"/>
  </si>
  <si>
    <t>12月21日(四)</t>
    <phoneticPr fontId="19" type="noConversion"/>
  </si>
  <si>
    <t>12月22日(五)</t>
    <phoneticPr fontId="19" type="noConversion"/>
  </si>
  <si>
    <t>12月25日(一)</t>
    <phoneticPr fontId="19" type="noConversion"/>
  </si>
  <si>
    <t>12月26日(二)</t>
    <phoneticPr fontId="19" type="noConversion"/>
  </si>
  <si>
    <t>12月27日(三)</t>
    <phoneticPr fontId="19" type="noConversion"/>
  </si>
  <si>
    <t>12月28日(四)</t>
    <phoneticPr fontId="19" type="noConversion"/>
  </si>
  <si>
    <t>12月29日(五)</t>
    <phoneticPr fontId="19" type="noConversion"/>
  </si>
  <si>
    <t>深色蔬菜</t>
    <phoneticPr fontId="19" type="noConversion"/>
  </si>
  <si>
    <t>星期五</t>
    <phoneticPr fontId="19" type="noConversion"/>
  </si>
  <si>
    <t>蘿蔔湯</t>
    <phoneticPr fontId="19" type="noConversion"/>
  </si>
  <si>
    <t>黑胡椒肉排</t>
    <phoneticPr fontId="19" type="noConversion"/>
  </si>
  <si>
    <t>南洋咖哩豬</t>
    <phoneticPr fontId="19" type="noConversion"/>
  </si>
  <si>
    <t>生鮮豬里肌</t>
    <phoneticPr fontId="19" type="noConversion"/>
  </si>
  <si>
    <r>
      <t>鮮蔬炒魷魚</t>
    </r>
    <r>
      <rPr>
        <sz val="8"/>
        <rFont val="標楷體"/>
        <family val="4"/>
        <charset val="136"/>
      </rPr>
      <t>(海)</t>
    </r>
    <phoneticPr fontId="19" type="noConversion"/>
  </si>
  <si>
    <t>金針菇</t>
    <phoneticPr fontId="19" type="noConversion"/>
  </si>
  <si>
    <t>海</t>
    <phoneticPr fontId="19" type="noConversion"/>
  </si>
  <si>
    <t>金茸三絲湯</t>
    <phoneticPr fontId="19" type="noConversion"/>
  </si>
  <si>
    <t>竹筍湯</t>
    <phoneticPr fontId="19" type="noConversion"/>
  </si>
  <si>
    <t>蜜汁雞腿</t>
    <phoneticPr fontId="19" type="noConversion"/>
  </si>
  <si>
    <t>深色蔬菜</t>
    <phoneticPr fontId="19" type="noConversion"/>
  </si>
  <si>
    <r>
      <t>大溪黑豆乾</t>
    </r>
    <r>
      <rPr>
        <sz val="8"/>
        <color rgb="FF7030A0"/>
        <rFont val="標楷體"/>
        <family val="4"/>
        <charset val="136"/>
      </rPr>
      <t>(豆)</t>
    </r>
    <phoneticPr fontId="19" type="noConversion"/>
  </si>
  <si>
    <t>海芽蛋花湯</t>
    <phoneticPr fontId="19" type="noConversion"/>
  </si>
  <si>
    <r>
      <t>紅燒豆腐肉</t>
    </r>
    <r>
      <rPr>
        <b/>
        <sz val="8"/>
        <color rgb="FFFF3399"/>
        <rFont val="標楷體"/>
        <family val="4"/>
        <charset val="136"/>
      </rPr>
      <t>(豆)</t>
    </r>
    <phoneticPr fontId="19" type="noConversion"/>
  </si>
  <si>
    <t>洋蔥蛋</t>
    <phoneticPr fontId="19" type="noConversion"/>
  </si>
  <si>
    <r>
      <t>味噌豆腐湯</t>
    </r>
    <r>
      <rPr>
        <sz val="8"/>
        <rFont val="標楷體"/>
        <family val="4"/>
        <charset val="136"/>
      </rPr>
      <t>(豆)</t>
    </r>
    <phoneticPr fontId="19" type="noConversion"/>
  </si>
  <si>
    <t>洋蔥豬柳</t>
    <phoneticPr fontId="19" type="noConversion"/>
  </si>
  <si>
    <t>豆芽米粉</t>
    <phoneticPr fontId="19" type="noConversion"/>
  </si>
  <si>
    <r>
      <t>酸辣湯</t>
    </r>
    <r>
      <rPr>
        <sz val="8"/>
        <rFont val="標楷體"/>
        <family val="4"/>
        <charset val="136"/>
      </rPr>
      <t>(芡)(醃)(豆)</t>
    </r>
    <phoneticPr fontId="19" type="noConversion"/>
  </si>
  <si>
    <r>
      <rPr>
        <sz val="22"/>
        <color rgb="FFFF3399"/>
        <rFont val="標楷體"/>
        <family val="4"/>
        <charset val="136"/>
      </rPr>
      <t>鮮魚</t>
    </r>
    <r>
      <rPr>
        <sz val="20"/>
        <color rgb="FFFF3399"/>
        <rFont val="標楷體"/>
        <family val="4"/>
        <charset val="136"/>
      </rPr>
      <t>條</t>
    </r>
    <r>
      <rPr>
        <sz val="8"/>
        <color rgb="FFFF3399"/>
        <rFont val="標楷體"/>
        <family val="4"/>
        <charset val="136"/>
      </rPr>
      <t>(海)(炸)</t>
    </r>
    <phoneticPr fontId="19" type="noConversion"/>
  </si>
  <si>
    <r>
      <t>番茄蛋豆腐</t>
    </r>
    <r>
      <rPr>
        <sz val="8"/>
        <rFont val="標楷體"/>
        <family val="4"/>
        <charset val="136"/>
      </rPr>
      <t>(豆)</t>
    </r>
    <phoneticPr fontId="19" type="noConversion"/>
  </si>
  <si>
    <t>蘿蔔燒肉</t>
    <phoneticPr fontId="19" type="noConversion"/>
  </si>
  <si>
    <t>白醬洋芋鮮蔬</t>
    <phoneticPr fontId="19" type="noConversion"/>
  </si>
  <si>
    <t>鹹豬肉</t>
    <phoneticPr fontId="19" type="noConversion"/>
  </si>
  <si>
    <t>岩燒翅小腿</t>
    <phoneticPr fontId="19" type="noConversion"/>
  </si>
  <si>
    <t>西芹三色</t>
    <phoneticPr fontId="19" type="noConversion"/>
  </si>
  <si>
    <t>烤無骨腿排</t>
    <phoneticPr fontId="19" type="noConversion"/>
  </si>
  <si>
    <r>
      <t>日式豆腐湯</t>
    </r>
    <r>
      <rPr>
        <sz val="8"/>
        <rFont val="標楷體"/>
        <family val="4"/>
        <charset val="136"/>
      </rPr>
      <t>(豆)</t>
    </r>
    <phoneticPr fontId="19" type="noConversion"/>
  </si>
  <si>
    <t>塔香金針海茸</t>
    <phoneticPr fontId="19" type="noConversion"/>
  </si>
  <si>
    <r>
      <t>梅菜肉燥</t>
    </r>
    <r>
      <rPr>
        <b/>
        <sz val="8"/>
        <color rgb="FF002060"/>
        <rFont val="標楷體"/>
        <family val="4"/>
        <charset val="136"/>
      </rPr>
      <t>(醃)</t>
    </r>
    <phoneticPr fontId="19" type="noConversion"/>
  </si>
  <si>
    <t>菇菇湯</t>
    <phoneticPr fontId="19" type="noConversion"/>
  </si>
  <si>
    <t>淺色蔬菜</t>
    <phoneticPr fontId="19" type="noConversion"/>
  </si>
  <si>
    <t>鮮炒銀芽</t>
    <phoneticPr fontId="19" type="noConversion"/>
  </si>
  <si>
    <t>柴魚烘蛋</t>
    <phoneticPr fontId="19" type="noConversion"/>
  </si>
  <si>
    <t>菜頭湯</t>
    <phoneticPr fontId="19" type="noConversion"/>
  </si>
  <si>
    <t>味噌帶芽湯</t>
    <phoneticPr fontId="19" type="noConversion"/>
  </si>
  <si>
    <t>日式豬排</t>
    <phoneticPr fontId="19" type="noConversion"/>
  </si>
  <si>
    <r>
      <t>卡啦雞腿堡肉</t>
    </r>
    <r>
      <rPr>
        <b/>
        <sz val="8"/>
        <color rgb="FFFFC000"/>
        <rFont val="標楷體"/>
        <family val="4"/>
        <charset val="136"/>
      </rPr>
      <t>(加)(炸)</t>
    </r>
    <phoneticPr fontId="19" type="noConversion"/>
  </si>
  <si>
    <t>高麗菜</t>
    <phoneticPr fontId="19" type="noConversion"/>
  </si>
  <si>
    <t>煮</t>
    <phoneticPr fontId="19" type="noConversion"/>
  </si>
  <si>
    <t>烤</t>
    <phoneticPr fontId="19" type="noConversion"/>
  </si>
  <si>
    <t>加</t>
    <phoneticPr fontId="19" type="noConversion"/>
  </si>
  <si>
    <t>玉米粒</t>
    <phoneticPr fontId="19" type="noConversion"/>
  </si>
  <si>
    <t>生鮮豬肉</t>
    <phoneticPr fontId="19" type="noConversion"/>
  </si>
  <si>
    <t>紅蘿蔔</t>
    <phoneticPr fontId="19" type="noConversion"/>
  </si>
  <si>
    <t>青豆仁</t>
    <phoneticPr fontId="19" type="noConversion"/>
  </si>
  <si>
    <t>梅乾菜</t>
    <phoneticPr fontId="19" type="noConversion"/>
  </si>
  <si>
    <t>白花菜</t>
    <phoneticPr fontId="19" type="noConversion"/>
  </si>
  <si>
    <t>海帶結</t>
    <phoneticPr fontId="19" type="noConversion"/>
  </si>
  <si>
    <t>豆乾</t>
    <phoneticPr fontId="19" type="noConversion"/>
  </si>
  <si>
    <t>豆</t>
    <phoneticPr fontId="19" type="noConversion"/>
  </si>
  <si>
    <t>水餃</t>
    <phoneticPr fontId="19" type="noConversion"/>
  </si>
  <si>
    <t>雞蛋</t>
    <phoneticPr fontId="19" type="noConversion"/>
  </si>
  <si>
    <t>海芽</t>
    <phoneticPr fontId="19" type="noConversion"/>
  </si>
  <si>
    <t>炸</t>
    <phoneticPr fontId="19" type="noConversion"/>
  </si>
  <si>
    <t>雞腿堡肉</t>
    <phoneticPr fontId="19" type="noConversion"/>
  </si>
  <si>
    <t>加</t>
    <phoneticPr fontId="19" type="noConversion"/>
  </si>
  <si>
    <t>炒</t>
    <phoneticPr fontId="19" type="noConversion"/>
  </si>
  <si>
    <t>洋蔥</t>
    <phoneticPr fontId="19" type="noConversion"/>
  </si>
  <si>
    <t>雞蛋</t>
    <phoneticPr fontId="19" type="noConversion"/>
  </si>
  <si>
    <t>燒賣</t>
    <phoneticPr fontId="19" type="noConversion"/>
  </si>
  <si>
    <t>蒸</t>
    <phoneticPr fontId="19" type="noConversion"/>
  </si>
  <si>
    <t>味噌</t>
    <phoneticPr fontId="19" type="noConversion"/>
  </si>
  <si>
    <t>豆腐</t>
    <phoneticPr fontId="19" type="noConversion"/>
  </si>
  <si>
    <t>新鮮竹筍</t>
    <phoneticPr fontId="19" type="noConversion"/>
  </si>
  <si>
    <t>酸菜</t>
    <phoneticPr fontId="19" type="noConversion"/>
  </si>
  <si>
    <t>紅蘿蔔</t>
    <phoneticPr fontId="19" type="noConversion"/>
  </si>
  <si>
    <t>豆腐</t>
    <phoneticPr fontId="19" type="noConversion"/>
  </si>
  <si>
    <t>豆芽菜</t>
    <phoneticPr fontId="19" type="noConversion"/>
  </si>
  <si>
    <t>米粉</t>
    <phoneticPr fontId="19" type="noConversion"/>
  </si>
  <si>
    <t>木耳</t>
    <phoneticPr fontId="19" type="noConversion"/>
  </si>
  <si>
    <t>白蘿蔔</t>
    <phoneticPr fontId="19" type="noConversion"/>
  </si>
  <si>
    <t>番茄</t>
    <phoneticPr fontId="19" type="noConversion"/>
  </si>
  <si>
    <t>醃</t>
    <phoneticPr fontId="19" type="noConversion"/>
  </si>
  <si>
    <t>金針菇</t>
    <phoneticPr fontId="19" type="noConversion"/>
  </si>
  <si>
    <t>洋芋</t>
    <phoneticPr fontId="19" type="noConversion"/>
  </si>
  <si>
    <t>花椰菜</t>
    <phoneticPr fontId="19" type="noConversion"/>
  </si>
  <si>
    <t>青豆仁</t>
    <phoneticPr fontId="19" type="noConversion"/>
  </si>
  <si>
    <t>海芽</t>
    <phoneticPr fontId="19" type="noConversion"/>
  </si>
  <si>
    <t>生鮮翅小腿</t>
    <phoneticPr fontId="19" type="noConversion"/>
  </si>
  <si>
    <t>生鮮豬肉</t>
    <phoneticPr fontId="19" type="noConversion"/>
  </si>
  <si>
    <t>新鮮竹筍</t>
    <phoneticPr fontId="19" type="noConversion"/>
  </si>
  <si>
    <t>生鮮雞腿</t>
    <phoneticPr fontId="19" type="noConversion"/>
  </si>
  <si>
    <t>西芹</t>
    <phoneticPr fontId="19" type="noConversion"/>
  </si>
  <si>
    <t>蔬菜</t>
    <phoneticPr fontId="19" type="noConversion"/>
  </si>
  <si>
    <t>美白菇</t>
    <phoneticPr fontId="19" type="noConversion"/>
  </si>
  <si>
    <t>鮮菇</t>
    <phoneticPr fontId="19" type="noConversion"/>
  </si>
  <si>
    <t>青豆仁</t>
    <phoneticPr fontId="19" type="noConversion"/>
  </si>
  <si>
    <t>生鮮雞腿排</t>
    <phoneticPr fontId="19" type="noConversion"/>
  </si>
  <si>
    <t>海茸</t>
    <phoneticPr fontId="19" type="noConversion"/>
  </si>
  <si>
    <t>鮮菇</t>
    <phoneticPr fontId="19" type="noConversion"/>
  </si>
  <si>
    <t>豆乾</t>
    <phoneticPr fontId="19" type="noConversion"/>
  </si>
  <si>
    <t>高麗菜</t>
    <phoneticPr fontId="19" type="noConversion"/>
  </si>
  <si>
    <t>豆輪</t>
    <phoneticPr fontId="19" type="noConversion"/>
  </si>
  <si>
    <t>生鮮豬腳丁</t>
    <phoneticPr fontId="19" type="noConversion"/>
  </si>
  <si>
    <t>黃豆芽</t>
    <phoneticPr fontId="19" type="noConversion"/>
  </si>
  <si>
    <t>海帶絲</t>
    <phoneticPr fontId="19" type="noConversion"/>
  </si>
  <si>
    <t>紅蘿蔔</t>
    <phoneticPr fontId="19" type="noConversion"/>
  </si>
  <si>
    <t>生鮮豬絞肉</t>
    <phoneticPr fontId="19" type="noConversion"/>
  </si>
  <si>
    <t>煮</t>
    <phoneticPr fontId="19" type="noConversion"/>
  </si>
  <si>
    <t>川燙</t>
    <phoneticPr fontId="19" type="noConversion"/>
  </si>
  <si>
    <t>台式炒麵</t>
    <phoneticPr fontId="19" type="noConversion"/>
  </si>
  <si>
    <t>香Q米飯</t>
    <phoneticPr fontId="19" type="noConversion"/>
  </si>
  <si>
    <t>義大利麵</t>
    <phoneticPr fontId="19" type="noConversion"/>
  </si>
  <si>
    <t>香Q米飯</t>
    <phoneticPr fontId="19" type="noConversion"/>
  </si>
  <si>
    <t>煮</t>
    <phoneticPr fontId="19" type="noConversion"/>
  </si>
  <si>
    <t>麵條</t>
    <phoneticPr fontId="19" type="noConversion"/>
  </si>
  <si>
    <t>豆芽菜</t>
    <phoneticPr fontId="19" type="noConversion"/>
  </si>
  <si>
    <t>生鮮豬肉</t>
    <phoneticPr fontId="19" type="noConversion"/>
  </si>
  <si>
    <t>煮</t>
    <phoneticPr fontId="19" type="noConversion"/>
  </si>
  <si>
    <t>白米</t>
    <phoneticPr fontId="19" type="noConversion"/>
  </si>
  <si>
    <t>蒸</t>
    <phoneticPr fontId="19" type="noConversion"/>
  </si>
  <si>
    <t>五穀米</t>
    <phoneticPr fontId="19" type="noConversion"/>
  </si>
  <si>
    <t>白米</t>
    <phoneticPr fontId="19" type="noConversion"/>
  </si>
  <si>
    <t>生鮮豬肉</t>
    <phoneticPr fontId="19" type="noConversion"/>
  </si>
  <si>
    <t>洋蔥</t>
    <phoneticPr fontId="19" type="noConversion"/>
  </si>
  <si>
    <t>豆芽菜</t>
    <phoneticPr fontId="19" type="noConversion"/>
  </si>
  <si>
    <t>薑母燒雞</t>
    <phoneticPr fontId="19" type="noConversion"/>
  </si>
  <si>
    <t>香雞排</t>
    <phoneticPr fontId="19" type="noConversion"/>
  </si>
  <si>
    <r>
      <t>鮮魚排</t>
    </r>
    <r>
      <rPr>
        <sz val="8"/>
        <color rgb="FFFF0000"/>
        <rFont val="標楷體"/>
        <family val="4"/>
        <charset val="136"/>
      </rPr>
      <t>(海)(炸)</t>
    </r>
    <phoneticPr fontId="19" type="noConversion"/>
  </si>
  <si>
    <t>烤</t>
    <phoneticPr fontId="19" type="noConversion"/>
  </si>
  <si>
    <t>魚排(海)</t>
    <phoneticPr fontId="19" type="noConversion"/>
  </si>
  <si>
    <t>柴魚鮮蔬蛋</t>
    <phoneticPr fontId="19" type="noConversion"/>
  </si>
  <si>
    <t>薑片燒雞</t>
    <phoneticPr fontId="19" type="noConversion"/>
  </si>
  <si>
    <t>滷</t>
    <phoneticPr fontId="19" type="noConversion"/>
  </si>
  <si>
    <r>
      <t>鹽酥雞</t>
    </r>
    <r>
      <rPr>
        <b/>
        <sz val="8"/>
        <color rgb="FF0070C0"/>
        <rFont val="標楷體"/>
        <family val="4"/>
        <charset val="136"/>
      </rPr>
      <t>(炸)</t>
    </r>
    <phoneticPr fontId="19" type="noConversion"/>
  </si>
  <si>
    <t>洋蔥肉片</t>
    <phoneticPr fontId="19" type="noConversion"/>
  </si>
  <si>
    <t>五香滷蛋</t>
    <phoneticPr fontId="19" type="noConversion"/>
  </si>
  <si>
    <r>
      <t>萬巒豬腳</t>
    </r>
    <r>
      <rPr>
        <sz val="8"/>
        <color rgb="FFFF0000"/>
        <rFont val="標楷體"/>
        <family val="4"/>
        <charset val="136"/>
      </rPr>
      <t>(豆)</t>
    </r>
    <phoneticPr fontId="19" type="noConversion"/>
  </si>
  <si>
    <t>茄汁肉丁</t>
    <phoneticPr fontId="19" type="noConversion"/>
  </si>
  <si>
    <t>家傳炒飯</t>
    <phoneticPr fontId="19" type="noConversion"/>
  </si>
  <si>
    <r>
      <t>菜頭粿</t>
    </r>
    <r>
      <rPr>
        <b/>
        <sz val="8"/>
        <color theme="2" tint="-0.499984740745262"/>
        <rFont val="標楷體"/>
        <family val="4"/>
        <charset val="136"/>
      </rPr>
      <t>(冷)</t>
    </r>
    <phoneticPr fontId="19" type="noConversion"/>
  </si>
  <si>
    <t>蘿蔔糕</t>
    <phoneticPr fontId="19" type="noConversion"/>
  </si>
  <si>
    <t>冷</t>
    <phoneticPr fontId="19" type="noConversion"/>
  </si>
  <si>
    <t>生鮮豬肉</t>
    <phoneticPr fontId="19" type="noConversion"/>
  </si>
  <si>
    <t>雞蛋</t>
    <phoneticPr fontId="19" type="noConversion"/>
  </si>
  <si>
    <t>金針菇</t>
    <phoneticPr fontId="19" type="noConversion"/>
  </si>
  <si>
    <t>美白菇</t>
    <phoneticPr fontId="19" type="noConversion"/>
  </si>
  <si>
    <t>紅蘿蔔</t>
    <phoneticPr fontId="19" type="noConversion"/>
  </si>
  <si>
    <t>木耳</t>
    <phoneticPr fontId="19" type="noConversion"/>
  </si>
  <si>
    <t>榨菜絲</t>
    <phoneticPr fontId="19" type="noConversion"/>
  </si>
  <si>
    <t>醃</t>
    <phoneticPr fontId="19" type="noConversion"/>
  </si>
  <si>
    <t>蔬菜湯</t>
    <phoneticPr fontId="19" type="noConversion"/>
  </si>
  <si>
    <t>美白菇</t>
    <phoneticPr fontId="19" type="noConversion"/>
  </si>
  <si>
    <t>高麗菜</t>
    <phoneticPr fontId="19" type="noConversion"/>
  </si>
  <si>
    <t>豆皮</t>
    <phoneticPr fontId="19" type="noConversion"/>
  </si>
  <si>
    <t>紅蘿蔔</t>
    <phoneticPr fontId="19" type="noConversion"/>
  </si>
  <si>
    <r>
      <t>豆乾燒肉</t>
    </r>
    <r>
      <rPr>
        <b/>
        <sz val="8"/>
        <color theme="5" tint="-0.499984740745262"/>
        <rFont val="標楷體"/>
        <family val="4"/>
        <charset val="136"/>
      </rPr>
      <t>(豆)</t>
    </r>
    <phoneticPr fontId="19" type="noConversion"/>
  </si>
  <si>
    <t>蒜香翅小腿</t>
    <phoneticPr fontId="19" type="noConversion"/>
  </si>
  <si>
    <t>生鮮翅小腿</t>
    <phoneticPr fontId="19" type="noConversion"/>
  </si>
  <si>
    <t>好吃白花菜</t>
    <phoneticPr fontId="19" type="noConversion"/>
  </si>
  <si>
    <t>時令蔬菜</t>
    <phoneticPr fontId="19" type="noConversion"/>
  </si>
  <si>
    <r>
      <t>酸辣湯</t>
    </r>
    <r>
      <rPr>
        <sz val="8"/>
        <rFont val="標楷體"/>
        <family val="4"/>
        <charset val="136"/>
      </rPr>
      <t>(醃)(豆)(芡)</t>
    </r>
    <phoneticPr fontId="19" type="noConversion"/>
  </si>
  <si>
    <r>
      <t>美味燒賣</t>
    </r>
    <r>
      <rPr>
        <sz val="8"/>
        <rFont val="標楷體"/>
        <family val="4"/>
        <charset val="136"/>
      </rPr>
      <t>(加)</t>
    </r>
    <phoneticPr fontId="19" type="noConversion"/>
  </si>
  <si>
    <t>紫菜蛋花湯</t>
    <phoneticPr fontId="19" type="noConversion"/>
  </si>
  <si>
    <t>蔬菜米粉</t>
    <phoneticPr fontId="19" type="noConversion"/>
  </si>
  <si>
    <t>蒙古烤肉</t>
    <phoneticPr fontId="19" type="noConversion"/>
  </si>
  <si>
    <t>開陽花椰菜</t>
    <phoneticPr fontId="19" type="noConversion"/>
  </si>
  <si>
    <t>魚條</t>
    <phoneticPr fontId="19" type="noConversion"/>
  </si>
  <si>
    <t>海</t>
    <phoneticPr fontId="19" type="noConversion"/>
  </si>
  <si>
    <t>雞蛋</t>
    <phoneticPr fontId="19" type="noConversion"/>
  </si>
  <si>
    <t>味噌</t>
    <phoneticPr fontId="19" type="noConversion"/>
  </si>
  <si>
    <t>豆腐</t>
    <phoneticPr fontId="19" type="noConversion"/>
  </si>
  <si>
    <t>豆</t>
    <phoneticPr fontId="19" type="noConversion"/>
  </si>
  <si>
    <t>玉米粒</t>
    <phoneticPr fontId="19" type="noConversion"/>
  </si>
  <si>
    <t>青豆仁</t>
    <phoneticPr fontId="19" type="noConversion"/>
  </si>
  <si>
    <t>紅蘿蔔</t>
    <phoneticPr fontId="19" type="noConversion"/>
  </si>
  <si>
    <t>酸菜絲</t>
    <phoneticPr fontId="19" type="noConversion"/>
  </si>
  <si>
    <t>豆腐</t>
    <phoneticPr fontId="19" type="noConversion"/>
  </si>
  <si>
    <t>醃</t>
    <phoneticPr fontId="19" type="noConversion"/>
  </si>
  <si>
    <t>豆</t>
    <phoneticPr fontId="19" type="noConversion"/>
  </si>
  <si>
    <t>碎瓜</t>
    <phoneticPr fontId="19" type="noConversion"/>
  </si>
  <si>
    <t>紫菜</t>
    <phoneticPr fontId="19" type="noConversion"/>
  </si>
  <si>
    <t>豆芽菜</t>
    <phoneticPr fontId="19" type="noConversion"/>
  </si>
  <si>
    <t>米粉</t>
    <phoneticPr fontId="19" type="noConversion"/>
  </si>
  <si>
    <t>炒</t>
    <phoneticPr fontId="19" type="noConversion"/>
  </si>
  <si>
    <t>洋蔥</t>
    <phoneticPr fontId="19" type="noConversion"/>
  </si>
  <si>
    <t>生鮮豬肉</t>
    <phoneticPr fontId="19" type="noConversion"/>
  </si>
  <si>
    <t>鮮菇</t>
    <phoneticPr fontId="19" type="noConversion"/>
  </si>
  <si>
    <t>滷</t>
    <phoneticPr fontId="19" type="noConversion"/>
  </si>
  <si>
    <t>生鮮豬里肌</t>
    <phoneticPr fontId="19" type="noConversion"/>
  </si>
  <si>
    <t>花椰菜</t>
    <phoneticPr fontId="19" type="noConversion"/>
  </si>
  <si>
    <t>鮮菇</t>
    <phoneticPr fontId="19" type="noConversion"/>
  </si>
  <si>
    <t>韓式白菜肉片</t>
    <phoneticPr fontId="19" type="noConversion"/>
  </si>
  <si>
    <t>熱量：</t>
    <phoneticPr fontId="19" type="noConversion"/>
  </si>
  <si>
    <t>106年12月1日第一週菜單明細(永靖國小--承富)</t>
    <phoneticPr fontId="19" type="noConversion"/>
  </si>
  <si>
    <t>106年12月4日-12月8日第二週菜單明細(永靖國小--承富)</t>
    <phoneticPr fontId="19" type="noConversion"/>
  </si>
  <si>
    <t>106年12月11日-12月15日第三週菜單明細(永靖國小--承富)</t>
    <phoneticPr fontId="19" type="noConversion"/>
  </si>
  <si>
    <t>106年12月18日-12月22日第四週菜單明細(永靖國小--承富)</t>
    <phoneticPr fontId="19" type="noConversion"/>
  </si>
  <si>
    <t>106年12月25日-12月29日第五週菜單明細(永靖國小--承富)</t>
    <phoneticPr fontId="19" type="noConversion"/>
  </si>
  <si>
    <r>
      <t>烤雞堡肉</t>
    </r>
    <r>
      <rPr>
        <b/>
        <sz val="8"/>
        <color rgb="FF0070C0"/>
        <rFont val="標楷體"/>
        <family val="4"/>
        <charset val="136"/>
      </rPr>
      <t>(加)</t>
    </r>
    <phoneticPr fontId="19" type="noConversion"/>
  </si>
  <si>
    <t>雞堡肉</t>
    <phoneticPr fontId="19" type="noConversion"/>
  </si>
  <si>
    <t>筍絲</t>
    <phoneticPr fontId="19" type="noConversion"/>
  </si>
  <si>
    <t>小丸子片</t>
    <phoneticPr fontId="19" type="noConversion"/>
  </si>
  <si>
    <t>QQ滷蛋</t>
    <phoneticPr fontId="19" type="noConversion"/>
  </si>
  <si>
    <t>雞蛋</t>
    <phoneticPr fontId="19" type="noConversion"/>
  </si>
  <si>
    <t>滷</t>
    <phoneticPr fontId="19" type="noConversion"/>
  </si>
  <si>
    <t>三杯雞</t>
    <phoneticPr fontId="19" type="noConversion"/>
  </si>
  <si>
    <t>煮</t>
    <phoneticPr fontId="19" type="noConversion"/>
  </si>
  <si>
    <t>生鮮雞肉</t>
    <phoneticPr fontId="19" type="noConversion"/>
  </si>
  <si>
    <t>炸</t>
    <phoneticPr fontId="19" type="noConversion"/>
  </si>
  <si>
    <t>糖醋肉丁</t>
    <phoneticPr fontId="19" type="noConversion"/>
  </si>
  <si>
    <t>咖哩雞</t>
    <phoneticPr fontId="19" type="noConversion"/>
  </si>
  <si>
    <t>煮</t>
    <phoneticPr fontId="19" type="noConversion"/>
  </si>
  <si>
    <t>生鮮豬肉</t>
    <phoneticPr fontId="19" type="noConversion"/>
  </si>
  <si>
    <t>洋蔥</t>
    <phoneticPr fontId="19" type="noConversion"/>
  </si>
  <si>
    <r>
      <t>麵線糊湯</t>
    </r>
    <r>
      <rPr>
        <sz val="8"/>
        <rFont val="標楷體"/>
        <family val="4"/>
        <charset val="136"/>
      </rPr>
      <t>(芡)(醃)/</t>
    </r>
    <r>
      <rPr>
        <sz val="12"/>
        <rFont val="標楷體"/>
        <family val="4"/>
        <charset val="136"/>
      </rPr>
      <t>乳品</t>
    </r>
    <phoneticPr fontId="19" type="noConversion"/>
  </si>
  <si>
    <t>菇菇湯/乳品</t>
    <phoneticPr fontId="19" type="noConversion"/>
  </si>
  <si>
    <t>玉米蛋花湯/乳品</t>
    <phoneticPr fontId="19" type="noConversion"/>
  </si>
  <si>
    <r>
      <t>榨菜蛋花湯</t>
    </r>
    <r>
      <rPr>
        <sz val="8"/>
        <rFont val="標楷體"/>
        <family val="4"/>
        <charset val="136"/>
      </rPr>
      <t>(醃)/</t>
    </r>
    <r>
      <rPr>
        <sz val="12"/>
        <rFont val="標楷體"/>
        <family val="4"/>
        <charset val="136"/>
      </rPr>
      <t>乳品</t>
    </r>
    <phoneticPr fontId="19" type="noConversion"/>
  </si>
  <si>
    <t>乳品</t>
    <phoneticPr fontId="19" type="noConversion"/>
  </si>
  <si>
    <t>乳品</t>
    <phoneticPr fontId="19" type="noConversion"/>
  </si>
  <si>
    <r>
      <t>蒸水餃</t>
    </r>
    <r>
      <rPr>
        <b/>
        <sz val="8"/>
        <color theme="9" tint="-0.499984740745262"/>
        <rFont val="標楷體"/>
        <family val="4"/>
        <charset val="136"/>
      </rPr>
      <t>(冷)</t>
    </r>
    <phoneticPr fontId="19" type="noConversion"/>
  </si>
  <si>
    <t>蒸</t>
    <phoneticPr fontId="19" type="noConversion"/>
  </si>
  <si>
    <t>炸雞腿</t>
    <phoneticPr fontId="19" type="noConversion"/>
  </si>
  <si>
    <t>炸</t>
    <phoneticPr fontId="19" type="noConversion"/>
  </si>
  <si>
    <r>
      <t>無骨鹽酥雞</t>
    </r>
    <r>
      <rPr>
        <sz val="8"/>
        <rFont val="標楷體"/>
        <family val="4"/>
        <charset val="136"/>
      </rPr>
      <t>(炸)</t>
    </r>
    <phoneticPr fontId="19" type="noConversion"/>
  </si>
  <si>
    <t>白菜肉片鍋</t>
    <phoneticPr fontId="19" type="noConversion"/>
  </si>
  <si>
    <t>生鮮雞肉</t>
    <phoneticPr fontId="19" type="noConversion"/>
  </si>
  <si>
    <r>
      <t>小丸子湯</t>
    </r>
    <r>
      <rPr>
        <sz val="8"/>
        <rFont val="標楷體"/>
        <family val="4"/>
        <charset val="136"/>
      </rPr>
      <t>(加)</t>
    </r>
    <phoneticPr fontId="19" type="noConversion"/>
  </si>
  <si>
    <t>油蔥拌飯</t>
    <phoneticPr fontId="19" type="noConversion"/>
  </si>
  <si>
    <t>油蔥</t>
    <phoneticPr fontId="19" type="noConversion"/>
  </si>
  <si>
    <r>
      <t>卡啦雞腿排</t>
    </r>
    <r>
      <rPr>
        <sz val="8"/>
        <color rgb="FFFF0000"/>
        <rFont val="標楷體"/>
        <family val="4"/>
        <charset val="136"/>
      </rPr>
      <t>(加)(炸)</t>
    </r>
    <phoneticPr fontId="19" type="noConversion"/>
  </si>
  <si>
    <r>
      <t>碎瓜肉燥</t>
    </r>
    <r>
      <rPr>
        <b/>
        <sz val="8"/>
        <color rgb="FF002060"/>
        <rFont val="標楷體"/>
        <family val="4"/>
        <charset val="136"/>
      </rPr>
      <t>(醃)</t>
    </r>
    <phoneticPr fontId="19" type="noConversion"/>
  </si>
  <si>
    <t>洋蔥肉絲</t>
    <phoneticPr fontId="19" type="noConversion"/>
  </si>
  <si>
    <r>
      <t>米血海苔卷</t>
    </r>
    <r>
      <rPr>
        <b/>
        <sz val="8"/>
        <color rgb="FFFF3399"/>
        <rFont val="標楷體"/>
        <family val="4"/>
        <charset val="136"/>
      </rPr>
      <t>(加)</t>
    </r>
    <phoneticPr fontId="19" type="noConversion"/>
  </si>
  <si>
    <t>鮮菇花椰菜</t>
    <phoneticPr fontId="19" type="noConversion"/>
  </si>
  <si>
    <r>
      <rPr>
        <b/>
        <sz val="22"/>
        <color rgb="FF7030A0"/>
        <rFont val="標楷體"/>
        <family val="4"/>
        <charset val="136"/>
      </rPr>
      <t>柳葉魚</t>
    </r>
    <r>
      <rPr>
        <b/>
        <sz val="8"/>
        <color rgb="FF7030A0"/>
        <rFont val="標楷體"/>
        <family val="4"/>
        <charset val="136"/>
      </rPr>
      <t>(海)(炸)</t>
    </r>
    <phoneticPr fontId="19" type="noConversion"/>
  </si>
  <si>
    <t>沙茶竹筍</t>
    <phoneticPr fontId="19" type="noConversion"/>
  </si>
  <si>
    <t>加</t>
    <phoneticPr fontId="19" type="noConversion"/>
  </si>
  <si>
    <t>醃</t>
    <phoneticPr fontId="19" type="noConversion"/>
  </si>
  <si>
    <t>米血</t>
    <phoneticPr fontId="19" type="noConversion"/>
  </si>
  <si>
    <t>海苔卷</t>
    <phoneticPr fontId="19" type="noConversion"/>
  </si>
  <si>
    <t>加</t>
    <phoneticPr fontId="19" type="noConversion"/>
  </si>
  <si>
    <t>花椰菜</t>
    <phoneticPr fontId="19" type="noConversion"/>
  </si>
  <si>
    <r>
      <t>高麗菜魷魚</t>
    </r>
    <r>
      <rPr>
        <sz val="8"/>
        <rFont val="標楷體"/>
        <family val="4"/>
        <charset val="136"/>
      </rPr>
      <t>(海)</t>
    </r>
    <phoneticPr fontId="19" type="noConversion"/>
  </si>
  <si>
    <t>海</t>
    <phoneticPr fontId="19" type="noConversion"/>
  </si>
  <si>
    <t>柳葉魚</t>
    <phoneticPr fontId="19" type="noConversion"/>
  </si>
  <si>
    <t>海</t>
    <phoneticPr fontId="19" type="noConversion"/>
  </si>
  <si>
    <t>木耳</t>
    <phoneticPr fontId="19" type="noConversion"/>
  </si>
  <si>
    <t>生鮮雞排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</si>
</sst>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99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  <font>
      <sz val="26"/>
      <name val="標楷體"/>
      <family val="4"/>
      <charset val="136"/>
    </font>
    <font>
      <sz val="18"/>
      <name val="標楷體"/>
      <family val="4"/>
      <charset val="136"/>
    </font>
    <font>
      <b/>
      <sz val="24"/>
      <color rgb="FF0070C0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rgb="FFFFC000"/>
      <name val="標楷體"/>
      <family val="4"/>
      <charset val="136"/>
    </font>
    <font>
      <b/>
      <sz val="20"/>
      <color theme="5" tint="-0.499984740745262"/>
      <name val="標楷體"/>
      <family val="4"/>
      <charset val="136"/>
    </font>
    <font>
      <sz val="8"/>
      <name val="標楷體"/>
      <family val="4"/>
      <charset val="136"/>
    </font>
    <font>
      <sz val="20"/>
      <color rgb="FFFF3399"/>
      <name val="標楷體"/>
      <family val="4"/>
      <charset val="136"/>
    </font>
    <font>
      <b/>
      <sz val="20"/>
      <color rgb="FFFF3399"/>
      <name val="標楷體"/>
      <family val="4"/>
      <charset val="136"/>
    </font>
    <font>
      <b/>
      <sz val="20"/>
      <color rgb="FF009999"/>
      <name val="標楷體"/>
      <family val="4"/>
      <charset val="136"/>
    </font>
    <font>
      <sz val="22"/>
      <name val="標楷體"/>
      <family val="4"/>
      <charset val="136"/>
    </font>
    <font>
      <b/>
      <sz val="20"/>
      <color theme="5" tint="-0.249977111117893"/>
      <name val="標楷體"/>
      <family val="4"/>
      <charset val="136"/>
    </font>
    <font>
      <b/>
      <sz val="12"/>
      <color rgb="FF7030A0"/>
      <name val="標楷體"/>
      <family val="4"/>
      <charset val="136"/>
    </font>
    <font>
      <sz val="18"/>
      <name val="新細明體"/>
      <family val="1"/>
      <charset val="136"/>
    </font>
    <font>
      <sz val="26"/>
      <color rgb="FFFF3399"/>
      <name val="標楷體"/>
      <family val="4"/>
      <charset val="136"/>
    </font>
    <font>
      <b/>
      <sz val="26"/>
      <color rgb="FF92D050"/>
      <name val="標楷體"/>
      <family val="4"/>
      <charset val="136"/>
    </font>
    <font>
      <sz val="20"/>
      <color rgb="FF0070C0"/>
      <name val="標楷體"/>
      <family val="4"/>
      <charset val="136"/>
    </font>
    <font>
      <b/>
      <sz val="20"/>
      <color rgb="FF0070C0"/>
      <name val="標楷體"/>
      <family val="4"/>
      <charset val="136"/>
    </font>
    <font>
      <sz val="20"/>
      <color rgb="FFFF0000"/>
      <name val="標楷體"/>
      <family val="4"/>
      <charset val="136"/>
    </font>
    <font>
      <b/>
      <sz val="22"/>
      <color rgb="FF009999"/>
      <name val="標楷體"/>
      <family val="4"/>
      <charset val="136"/>
    </font>
    <font>
      <b/>
      <sz val="20"/>
      <color rgb="FF00B050"/>
      <name val="標楷體"/>
      <family val="4"/>
      <charset val="136"/>
    </font>
    <font>
      <b/>
      <sz val="18"/>
      <color rgb="FF00B050"/>
      <name val="標楷體"/>
      <family val="4"/>
      <charset val="136"/>
    </font>
    <font>
      <b/>
      <sz val="20"/>
      <color rgb="FF6600FF"/>
      <name val="標楷體"/>
      <family val="4"/>
      <charset val="136"/>
    </font>
    <font>
      <b/>
      <sz val="20"/>
      <color theme="2" tint="-0.499984740745262"/>
      <name val="標楷體"/>
      <family val="4"/>
      <charset val="136"/>
    </font>
    <font>
      <b/>
      <sz val="20"/>
      <color theme="9" tint="-0.499984740745262"/>
      <name val="標楷體"/>
      <family val="4"/>
      <charset val="136"/>
    </font>
    <font>
      <sz val="22"/>
      <color rgb="FF7030A0"/>
      <name val="標楷體"/>
      <family val="4"/>
      <charset val="136"/>
    </font>
    <font>
      <sz val="18"/>
      <color rgb="FF7030A0"/>
      <name val="標楷體"/>
      <family val="4"/>
      <charset val="136"/>
    </font>
    <font>
      <b/>
      <sz val="28"/>
      <color rgb="FF0070C0"/>
      <name val="標楷體"/>
      <family val="4"/>
      <charset val="136"/>
    </font>
    <font>
      <b/>
      <sz val="20"/>
      <color rgb="FF002060"/>
      <name val="標楷體"/>
      <family val="4"/>
      <charset val="136"/>
    </font>
    <font>
      <b/>
      <sz val="20"/>
      <color rgb="FF7030A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24"/>
      <color rgb="FFFF3399"/>
      <name val="標楷體"/>
      <family val="4"/>
      <charset val="136"/>
    </font>
    <font>
      <sz val="20"/>
      <color rgb="FF6600FF"/>
      <name val="標楷體"/>
      <family val="4"/>
      <charset val="136"/>
    </font>
    <font>
      <b/>
      <sz val="22"/>
      <color rgb="FFFFC000"/>
      <name val="標楷體"/>
      <family val="4"/>
      <charset val="136"/>
    </font>
    <font>
      <sz val="18"/>
      <color rgb="FFFF3399"/>
      <name val="標楷體"/>
      <family val="4"/>
      <charset val="136"/>
    </font>
    <font>
      <sz val="22"/>
      <color rgb="FFFF3399"/>
      <name val="標楷體"/>
      <family val="4"/>
      <charset val="136"/>
    </font>
    <font>
      <b/>
      <sz val="22"/>
      <color rgb="FF7030A0"/>
      <name val="標楷體"/>
      <family val="4"/>
      <charset val="136"/>
    </font>
    <font>
      <sz val="8"/>
      <color rgb="FFFF0000"/>
      <name val="標楷體"/>
      <family val="4"/>
      <charset val="136"/>
    </font>
    <font>
      <b/>
      <sz val="8"/>
      <color rgb="FF002060"/>
      <name val="標楷體"/>
      <family val="4"/>
      <charset val="136"/>
    </font>
    <font>
      <b/>
      <sz val="28"/>
      <color rgb="FF002060"/>
      <name val="標楷體"/>
      <family val="4"/>
      <charset val="136"/>
    </font>
    <font>
      <b/>
      <sz val="8"/>
      <color rgb="FF0070C0"/>
      <name val="標楷體"/>
      <family val="4"/>
      <charset val="136"/>
    </font>
    <font>
      <b/>
      <sz val="8"/>
      <color theme="9" tint="-0.499984740745262"/>
      <name val="標楷體"/>
      <family val="4"/>
      <charset val="136"/>
    </font>
    <font>
      <b/>
      <sz val="8"/>
      <color rgb="FFFF3399"/>
      <name val="標楷體"/>
      <family val="4"/>
      <charset val="136"/>
    </font>
    <font>
      <sz val="8"/>
      <color rgb="FFFF3399"/>
      <name val="標楷體"/>
      <family val="4"/>
      <charset val="136"/>
    </font>
    <font>
      <sz val="20"/>
      <color theme="9" tint="-0.499984740745262"/>
      <name val="標楷體"/>
      <family val="4"/>
      <charset val="136"/>
    </font>
    <font>
      <b/>
      <sz val="8"/>
      <color rgb="FFFFC000"/>
      <name val="標楷體"/>
      <family val="4"/>
      <charset val="136"/>
    </font>
    <font>
      <sz val="24"/>
      <color rgb="FFFF0000"/>
      <name val="標楷體"/>
      <family val="4"/>
      <charset val="136"/>
    </font>
    <font>
      <sz val="22"/>
      <color rgb="FF008000"/>
      <name val="標楷體"/>
      <family val="4"/>
      <charset val="136"/>
    </font>
    <font>
      <b/>
      <sz val="20"/>
      <color rgb="FF008000"/>
      <name val="標楷體"/>
      <family val="4"/>
      <charset val="136"/>
    </font>
    <font>
      <sz val="9"/>
      <color rgb="FF008000"/>
      <name val="標楷體"/>
      <family val="4"/>
      <charset val="136"/>
    </font>
    <font>
      <b/>
      <sz val="18"/>
      <color rgb="FF0070C0"/>
      <name val="標楷體"/>
      <family val="4"/>
      <charset val="136"/>
    </font>
    <font>
      <sz val="8"/>
      <color rgb="FF7030A0"/>
      <name val="標楷體"/>
      <family val="4"/>
      <charset val="136"/>
    </font>
    <font>
      <b/>
      <sz val="18"/>
      <color rgb="FF7030A0"/>
      <name val="標楷體"/>
      <family val="4"/>
      <charset val="136"/>
    </font>
    <font>
      <sz val="26"/>
      <color rgb="FFFF0000"/>
      <name val="標楷體"/>
      <family val="4"/>
      <charset val="136"/>
    </font>
    <font>
      <b/>
      <sz val="8"/>
      <color rgb="FF7030A0"/>
      <name val="標楷體"/>
      <family val="4"/>
      <charset val="136"/>
    </font>
    <font>
      <b/>
      <sz val="8"/>
      <color theme="2" tint="-0.499984740745262"/>
      <name val="標楷體"/>
      <family val="4"/>
      <charset val="136"/>
    </font>
    <font>
      <b/>
      <sz val="8"/>
      <color theme="5" tint="-0.499984740745262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8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1" xfId="0" applyFont="1" applyBorder="1" applyAlignment="1">
      <alignment horizontal="right"/>
    </xf>
    <xf numFmtId="0" fontId="23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/>
    </xf>
    <xf numFmtId="0" fontId="28" fillId="0" borderId="33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34" fillId="0" borderId="0" xfId="19" applyFont="1"/>
    <xf numFmtId="0" fontId="23" fillId="0" borderId="20" xfId="0" applyFont="1" applyFill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179" fontId="28" fillId="0" borderId="21" xfId="0" applyNumberFormat="1" applyFont="1" applyBorder="1" applyAlignment="1">
      <alignment horizontal="right"/>
    </xf>
    <xf numFmtId="180" fontId="28" fillId="0" borderId="32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4" fillId="0" borderId="0" xfId="19" applyFont="1" applyBorder="1" applyAlignment="1"/>
    <xf numFmtId="0" fontId="38" fillId="0" borderId="0" xfId="19" applyFont="1"/>
    <xf numFmtId="0" fontId="37" fillId="0" borderId="35" xfId="19" applyFont="1" applyBorder="1"/>
    <xf numFmtId="180" fontId="37" fillId="0" borderId="36" xfId="19" applyNumberFormat="1" applyFont="1" applyBorder="1"/>
    <xf numFmtId="0" fontId="37" fillId="0" borderId="36" xfId="19" applyFont="1" applyBorder="1"/>
    <xf numFmtId="179" fontId="37" fillId="0" borderId="36" xfId="19" applyNumberFormat="1" applyFont="1" applyBorder="1"/>
    <xf numFmtId="179" fontId="37" fillId="0" borderId="37" xfId="19" applyNumberFormat="1" applyFont="1" applyBorder="1"/>
    <xf numFmtId="0" fontId="37" fillId="0" borderId="38" xfId="19" applyFont="1" applyBorder="1"/>
    <xf numFmtId="179" fontId="37" fillId="0" borderId="39" xfId="19" applyNumberFormat="1" applyFont="1" applyBorder="1"/>
    <xf numFmtId="0" fontId="37" fillId="0" borderId="39" xfId="19" applyFont="1" applyBorder="1"/>
    <xf numFmtId="179" fontId="37" fillId="0" borderId="40" xfId="19" applyNumberFormat="1" applyFont="1" applyBorder="1"/>
    <xf numFmtId="179" fontId="37" fillId="0" borderId="41" xfId="19" applyNumberFormat="1" applyFont="1" applyBorder="1"/>
    <xf numFmtId="179" fontId="37" fillId="0" borderId="42" xfId="19" applyNumberFormat="1" applyFont="1" applyBorder="1"/>
    <xf numFmtId="0" fontId="35" fillId="0" borderId="34" xfId="19" applyFont="1" applyBorder="1" applyAlignment="1"/>
    <xf numFmtId="180" fontId="37" fillId="0" borderId="53" xfId="19" applyNumberFormat="1" applyFont="1" applyBorder="1"/>
    <xf numFmtId="0" fontId="37" fillId="0" borderId="53" xfId="19" applyFont="1" applyBorder="1"/>
    <xf numFmtId="179" fontId="37" fillId="0" borderId="53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left" shrinkToFit="1"/>
    </xf>
    <xf numFmtId="0" fontId="20" fillId="0" borderId="15" xfId="0" applyFont="1" applyBorder="1" applyAlignment="1">
      <alignment horizontal="center"/>
    </xf>
    <xf numFmtId="0" fontId="45" fillId="24" borderId="16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/>
    </xf>
    <xf numFmtId="0" fontId="45" fillId="0" borderId="20" xfId="0" applyFont="1" applyBorder="1" applyAlignment="1">
      <alignment horizontal="left" vertical="center" shrinkToFit="1"/>
    </xf>
    <xf numFmtId="0" fontId="45" fillId="0" borderId="20" xfId="0" applyFont="1" applyFill="1" applyBorder="1" applyAlignment="1">
      <alignment vertical="center" textRotation="180" shrinkToFit="1"/>
    </xf>
    <xf numFmtId="0" fontId="45" fillId="0" borderId="20" xfId="0" applyFont="1" applyFill="1" applyBorder="1" applyAlignment="1">
      <alignment horizontal="left" vertical="center" shrinkToFit="1"/>
    </xf>
    <xf numFmtId="0" fontId="45" fillId="0" borderId="20" xfId="0" applyFont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45" fillId="0" borderId="23" xfId="0" applyFont="1" applyBorder="1">
      <alignment vertical="center"/>
    </xf>
    <xf numFmtId="0" fontId="1" fillId="0" borderId="19" xfId="0" applyFont="1" applyFill="1" applyBorder="1" applyAlignment="1">
      <alignment horizontal="center" vertical="center" shrinkToFit="1"/>
    </xf>
    <xf numFmtId="0" fontId="45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45" fillId="0" borderId="29" xfId="0" applyFont="1" applyFill="1" applyBorder="1" applyAlignment="1">
      <alignment vertical="center" textRotation="180" shrinkToFit="1"/>
    </xf>
    <xf numFmtId="0" fontId="45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70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61" xfId="0" applyFont="1" applyBorder="1" applyAlignment="1">
      <alignment vertical="center" shrinkToFit="1"/>
    </xf>
    <xf numFmtId="0" fontId="23" fillId="0" borderId="6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35" fillId="0" borderId="0" xfId="19" applyFont="1" applyBorder="1" applyAlignment="1"/>
    <xf numFmtId="0" fontId="3" fillId="0" borderId="0" xfId="19" applyFont="1"/>
    <xf numFmtId="0" fontId="55" fillId="0" borderId="0" xfId="19" applyFont="1"/>
    <xf numFmtId="0" fontId="37" fillId="0" borderId="0" xfId="19" applyFont="1" applyBorder="1"/>
    <xf numFmtId="180" fontId="37" fillId="0" borderId="0" xfId="19" applyNumberFormat="1" applyFont="1" applyBorder="1"/>
    <xf numFmtId="179" fontId="37" fillId="0" borderId="0" xfId="19" applyNumberFormat="1" applyFont="1" applyBorder="1"/>
    <xf numFmtId="0" fontId="37" fillId="0" borderId="49" xfId="19" applyFont="1" applyBorder="1"/>
    <xf numFmtId="0" fontId="37" fillId="0" borderId="72" xfId="19" applyFont="1" applyBorder="1"/>
    <xf numFmtId="179" fontId="37" fillId="0" borderId="34" xfId="19" applyNumberFormat="1" applyFont="1" applyBorder="1"/>
    <xf numFmtId="0" fontId="37" fillId="0" borderId="34" xfId="19" applyFont="1" applyBorder="1"/>
    <xf numFmtId="179" fontId="37" fillId="0" borderId="54" xfId="19" applyNumberFormat="1" applyFont="1" applyBorder="1"/>
    <xf numFmtId="0" fontId="37" fillId="0" borderId="73" xfId="19" applyFont="1" applyBorder="1"/>
    <xf numFmtId="179" fontId="37" fillId="0" borderId="76" xfId="19" applyNumberFormat="1" applyFont="1" applyBorder="1"/>
    <xf numFmtId="179" fontId="37" fillId="0" borderId="73" xfId="19" applyNumberFormat="1" applyFont="1" applyBorder="1"/>
    <xf numFmtId="0" fontId="37" fillId="0" borderId="68" xfId="19" applyFont="1" applyBorder="1"/>
    <xf numFmtId="0" fontId="37" fillId="0" borderId="54" xfId="19" applyFont="1" applyBorder="1"/>
    <xf numFmtId="0" fontId="37" fillId="0" borderId="41" xfId="19" applyFont="1" applyBorder="1"/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shrinkToFit="1"/>
    </xf>
    <xf numFmtId="0" fontId="37" fillId="0" borderId="51" xfId="19" applyFont="1" applyBorder="1"/>
    <xf numFmtId="179" fontId="37" fillId="0" borderId="51" xfId="19" applyNumberFormat="1" applyFont="1" applyBorder="1"/>
    <xf numFmtId="179" fontId="37" fillId="0" borderId="46" xfId="19" applyNumberFormat="1" applyFont="1" applyBorder="1"/>
    <xf numFmtId="179" fontId="37" fillId="0" borderId="69" xfId="19" applyNumberFormat="1" applyFont="1" applyBorder="1"/>
    <xf numFmtId="0" fontId="45" fillId="0" borderId="20" xfId="0" applyFont="1" applyFill="1" applyBorder="1" applyAlignment="1">
      <alignment vertical="center" textRotation="255" shrinkToFit="1"/>
    </xf>
    <xf numFmtId="0" fontId="29" fillId="0" borderId="61" xfId="0" applyFont="1" applyBorder="1" applyAlignment="1">
      <alignment vertical="center" shrinkToFit="1"/>
    </xf>
    <xf numFmtId="0" fontId="29" fillId="0" borderId="79" xfId="0" applyFont="1" applyBorder="1" applyAlignment="1">
      <alignment vertical="center" shrinkToFit="1"/>
    </xf>
    <xf numFmtId="0" fontId="23" fillId="0" borderId="78" xfId="0" applyFont="1" applyFill="1" applyBorder="1" applyAlignment="1">
      <alignment vertical="center" textRotation="180" shrinkToFit="1"/>
    </xf>
    <xf numFmtId="0" fontId="23" fillId="0" borderId="77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58" xfId="0" applyFont="1" applyBorder="1" applyAlignment="1">
      <alignment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37" fillId="0" borderId="52" xfId="19" applyFont="1" applyBorder="1"/>
    <xf numFmtId="0" fontId="45" fillId="24" borderId="83" xfId="0" applyFont="1" applyFill="1" applyBorder="1" applyAlignment="1">
      <alignment horizontal="center" vertical="center" shrinkToFit="1"/>
    </xf>
    <xf numFmtId="0" fontId="45" fillId="24" borderId="82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/>
    </xf>
    <xf numFmtId="0" fontId="55" fillId="0" borderId="0" xfId="0" applyFont="1">
      <alignment vertical="center"/>
    </xf>
    <xf numFmtId="0" fontId="0" fillId="0" borderId="70" xfId="0" applyFont="1" applyBorder="1" applyAlignment="1">
      <alignment vertical="center" shrinkToFit="1"/>
    </xf>
    <xf numFmtId="0" fontId="29" fillId="0" borderId="84" xfId="0" applyFont="1" applyFill="1" applyBorder="1" applyAlignment="1">
      <alignment horizontal="center" vertical="center" shrinkToFit="1"/>
    </xf>
    <xf numFmtId="0" fontId="0" fillId="0" borderId="58" xfId="0" applyFont="1" applyBorder="1" applyAlignment="1">
      <alignment vertical="center" shrinkToFit="1"/>
    </xf>
    <xf numFmtId="0" fontId="40" fillId="0" borderId="68" xfId="0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42" fillId="0" borderId="64" xfId="0" applyFont="1" applyBorder="1" applyAlignment="1">
      <alignment horizontal="center" vertical="center" shrinkToFit="1"/>
    </xf>
    <xf numFmtId="0" fontId="40" fillId="0" borderId="66" xfId="0" applyFont="1" applyBorder="1" applyAlignment="1">
      <alignment horizontal="center" vertical="center" shrinkToFit="1"/>
    </xf>
    <xf numFmtId="0" fontId="40" fillId="0" borderId="49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52" fillId="0" borderId="58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0" fillId="0" borderId="61" xfId="0" applyFont="1" applyBorder="1" applyAlignment="1">
      <alignment horizontal="center" vertical="center" shrinkToFit="1"/>
    </xf>
    <xf numFmtId="0" fontId="40" fillId="0" borderId="58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 shrinkToFit="1"/>
    </xf>
    <xf numFmtId="0" fontId="37" fillId="0" borderId="49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37" fillId="0" borderId="58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top" shrinkToFit="1"/>
    </xf>
    <xf numFmtId="0" fontId="59" fillId="0" borderId="0" xfId="0" applyFont="1" applyBorder="1" applyAlignment="1">
      <alignment horizontal="center" vertical="top" shrinkToFit="1"/>
    </xf>
    <xf numFmtId="0" fontId="95" fillId="0" borderId="58" xfId="0" applyFont="1" applyBorder="1" applyAlignment="1">
      <alignment horizontal="center" vertical="center"/>
    </xf>
    <xf numFmtId="0" fontId="95" fillId="0" borderId="0" xfId="0" applyFont="1" applyBorder="1" applyAlignment="1">
      <alignment horizontal="center" vertical="center"/>
    </xf>
    <xf numFmtId="0" fontId="71" fillId="0" borderId="58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71" fillId="0" borderId="62" xfId="0" applyFont="1" applyBorder="1" applyAlignment="1">
      <alignment horizontal="center" vertical="center"/>
    </xf>
    <xf numFmtId="0" fontId="72" fillId="0" borderId="58" xfId="0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70" fillId="0" borderId="58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70" fillId="0" borderId="57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 vertical="center" shrinkToFit="1"/>
    </xf>
    <xf numFmtId="0" fontId="96" fillId="0" borderId="58" xfId="0" applyFont="1" applyBorder="1" applyAlignment="1">
      <alignment horizontal="center" vertical="center" shrinkToFit="1"/>
    </xf>
    <xf numFmtId="0" fontId="94" fillId="0" borderId="0" xfId="0" applyFont="1" applyBorder="1" applyAlignment="1">
      <alignment horizontal="center" vertical="center" shrinkToFit="1"/>
    </xf>
    <xf numFmtId="0" fontId="90" fillId="0" borderId="58" xfId="0" applyFont="1" applyBorder="1" applyAlignment="1">
      <alignment horizontal="center" vertical="center" shrinkToFit="1"/>
    </xf>
    <xf numFmtId="0" fontId="90" fillId="0" borderId="0" xfId="0" applyFont="1" applyBorder="1" applyAlignment="1">
      <alignment horizontal="center" vertical="center" shrinkToFit="1"/>
    </xf>
    <xf numFmtId="0" fontId="90" fillId="0" borderId="62" xfId="0" applyFont="1" applyBorder="1" applyAlignment="1">
      <alignment horizontal="center" vertical="center" shrinkToFit="1"/>
    </xf>
    <xf numFmtId="0" fontId="46" fillId="0" borderId="58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57" xfId="0" applyFont="1" applyBorder="1" applyAlignment="1">
      <alignment horizontal="center" vertical="center" shrinkToFit="1"/>
    </xf>
    <xf numFmtId="178" fontId="34" fillId="0" borderId="74" xfId="0" applyNumberFormat="1" applyFont="1" applyBorder="1" applyAlignment="1">
      <alignment horizontal="center" vertical="center" wrapText="1"/>
    </xf>
    <xf numFmtId="178" fontId="34" fillId="0" borderId="75" xfId="0" applyNumberFormat="1" applyFont="1" applyBorder="1" applyAlignment="1">
      <alignment horizontal="center" vertical="center" wrapText="1"/>
    </xf>
    <xf numFmtId="178" fontId="34" fillId="0" borderId="44" xfId="0" applyNumberFormat="1" applyFont="1" applyBorder="1" applyAlignment="1">
      <alignment horizontal="center" vertical="center" wrapText="1"/>
    </xf>
    <xf numFmtId="178" fontId="34" fillId="0" borderId="47" xfId="0" applyNumberFormat="1" applyFont="1" applyBorder="1" applyAlignment="1">
      <alignment horizontal="center" vertical="center" wrapText="1"/>
    </xf>
    <xf numFmtId="178" fontId="34" fillId="0" borderId="45" xfId="0" applyNumberFormat="1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top" shrinkToFit="1"/>
    </xf>
    <xf numFmtId="0" fontId="34" fillId="0" borderId="59" xfId="0" applyFont="1" applyBorder="1" applyAlignment="1">
      <alignment horizontal="center" vertical="top" shrinkToFit="1"/>
    </xf>
    <xf numFmtId="0" fontId="54" fillId="0" borderId="58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33" fillId="0" borderId="46" xfId="0" applyFont="1" applyBorder="1" applyAlignment="1">
      <alignment horizontal="center" vertical="center" shrinkToFit="1"/>
    </xf>
    <xf numFmtId="0" fontId="33" fillId="0" borderId="59" xfId="0" applyFont="1" applyBorder="1" applyAlignment="1">
      <alignment horizontal="center" vertical="center" shrinkToFit="1"/>
    </xf>
    <xf numFmtId="0" fontId="33" fillId="0" borderId="63" xfId="0" applyFont="1" applyBorder="1" applyAlignment="1">
      <alignment horizontal="center" vertical="center" shrinkToFit="1"/>
    </xf>
    <xf numFmtId="0" fontId="54" fillId="0" borderId="51" xfId="0" applyFont="1" applyBorder="1" applyAlignment="1">
      <alignment horizontal="center" vertical="center" shrinkToFit="1"/>
    </xf>
    <xf numFmtId="0" fontId="54" fillId="0" borderId="46" xfId="0" applyFont="1" applyBorder="1" applyAlignment="1">
      <alignment horizontal="center" vertical="center" shrinkToFit="1"/>
    </xf>
    <xf numFmtId="0" fontId="39" fillId="0" borderId="58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39" fillId="0" borderId="57" xfId="0" applyFont="1" applyBorder="1" applyAlignment="1">
      <alignment horizontal="center" vertical="center" shrinkToFit="1"/>
    </xf>
    <xf numFmtId="0" fontId="37" fillId="0" borderId="60" xfId="0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 shrinkToFit="1"/>
    </xf>
    <xf numFmtId="0" fontId="42" fillId="0" borderId="66" xfId="0" applyFont="1" applyBorder="1" applyAlignment="1">
      <alignment horizontal="center" vertical="center" shrinkToFit="1"/>
    </xf>
    <xf numFmtId="0" fontId="62" fillId="0" borderId="49" xfId="0" applyFont="1" applyFill="1" applyBorder="1" applyAlignment="1">
      <alignment horizontal="center" vertical="center" shrinkToFit="1"/>
    </xf>
    <xf numFmtId="0" fontId="62" fillId="0" borderId="0" xfId="0" applyFont="1" applyFill="1" applyBorder="1" applyAlignment="1">
      <alignment horizontal="center" vertical="center" shrinkToFit="1"/>
    </xf>
    <xf numFmtId="0" fontId="62" fillId="0" borderId="62" xfId="0" applyFont="1" applyFill="1" applyBorder="1" applyAlignment="1">
      <alignment horizontal="center" vertical="center" shrinkToFit="1"/>
    </xf>
    <xf numFmtId="0" fontId="40" fillId="0" borderId="58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50" fillId="0" borderId="58" xfId="0" applyFont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49" fillId="0" borderId="62" xfId="0" applyFont="1" applyBorder="1" applyAlignment="1">
      <alignment horizontal="center" vertical="center" shrinkToFit="1"/>
    </xf>
    <xf numFmtId="0" fontId="49" fillId="0" borderId="58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0" fillId="0" borderId="60" xfId="0" applyFont="1" applyBorder="1" applyAlignment="1">
      <alignment horizontal="center" vertical="center" shrinkToFit="1"/>
    </xf>
    <xf numFmtId="0" fontId="86" fillId="0" borderId="61" xfId="0" applyFont="1" applyBorder="1" applyAlignment="1">
      <alignment horizontal="center" vertical="center" shrinkToFit="1"/>
    </xf>
    <xf numFmtId="0" fontId="34" fillId="0" borderId="65" xfId="0" applyFont="1" applyBorder="1" applyAlignment="1">
      <alignment horizontal="center" vertical="center" shrinkToFit="1"/>
    </xf>
    <xf numFmtId="0" fontId="34" fillId="0" borderId="51" xfId="0" applyFont="1" applyBorder="1" applyAlignment="1">
      <alignment horizontal="center" vertical="center" shrinkToFit="1"/>
    </xf>
    <xf numFmtId="0" fontId="34" fillId="0" borderId="46" xfId="0" applyFont="1" applyBorder="1" applyAlignment="1">
      <alignment horizontal="center" vertical="center" shrinkToFit="1"/>
    </xf>
    <xf numFmtId="0" fontId="54" fillId="0" borderId="59" xfId="0" applyFont="1" applyBorder="1" applyAlignment="1">
      <alignment horizontal="center" vertical="center" shrinkToFit="1"/>
    </xf>
    <xf numFmtId="0" fontId="54" fillId="0" borderId="63" xfId="0" applyFont="1" applyBorder="1" applyAlignment="1">
      <alignment horizontal="center" vertical="center" shrinkToFit="1"/>
    </xf>
    <xf numFmtId="0" fontId="72" fillId="0" borderId="49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62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178" fontId="34" fillId="0" borderId="43" xfId="0" applyNumberFormat="1" applyFont="1" applyBorder="1" applyAlignment="1">
      <alignment horizontal="center" vertical="center" wrapText="1"/>
    </xf>
    <xf numFmtId="178" fontId="34" fillId="0" borderId="50" xfId="0" applyNumberFormat="1" applyFont="1" applyBorder="1" applyAlignment="1">
      <alignment horizontal="center" vertical="center" wrapText="1"/>
    </xf>
    <xf numFmtId="178" fontId="34" fillId="0" borderId="53" xfId="0" applyNumberFormat="1" applyFont="1" applyBorder="1" applyAlignment="1">
      <alignment horizontal="center" vertical="center" wrapText="1"/>
    </xf>
    <xf numFmtId="178" fontId="34" fillId="0" borderId="56" xfId="0" applyNumberFormat="1" applyFont="1" applyBorder="1" applyAlignment="1">
      <alignment horizontal="center" vertical="center" wrapText="1"/>
    </xf>
    <xf numFmtId="0" fontId="59" fillId="0" borderId="60" xfId="0" applyFont="1" applyBorder="1" applyAlignment="1">
      <alignment horizontal="center" vertical="center" shrinkToFit="1"/>
    </xf>
    <xf numFmtId="0" fontId="92" fillId="0" borderId="61" xfId="0" applyFont="1" applyBorder="1" applyAlignment="1">
      <alignment horizontal="center" vertical="center" shrinkToFit="1"/>
    </xf>
    <xf numFmtId="0" fontId="92" fillId="0" borderId="58" xfId="0" applyFont="1" applyBorder="1" applyAlignment="1">
      <alignment horizontal="center" vertical="center" shrinkToFit="1"/>
    </xf>
    <xf numFmtId="0" fontId="40" fillId="0" borderId="62" xfId="0" applyFont="1" applyFill="1" applyBorder="1" applyAlignment="1">
      <alignment horizontal="center" vertical="center" shrinkToFit="1"/>
    </xf>
    <xf numFmtId="0" fontId="86" fillId="0" borderId="58" xfId="0" applyFont="1" applyBorder="1" applyAlignment="1">
      <alignment horizontal="center" vertical="center" shrinkToFit="1"/>
    </xf>
    <xf numFmtId="0" fontId="86" fillId="0" borderId="0" xfId="0" applyFont="1" applyBorder="1" applyAlignment="1">
      <alignment horizontal="center" vertical="center" shrinkToFit="1"/>
    </xf>
    <xf numFmtId="0" fontId="86" fillId="0" borderId="62" xfId="0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 shrinkToFit="1"/>
    </xf>
    <xf numFmtId="0" fontId="53" fillId="0" borderId="49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64" fillId="0" borderId="58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4" fillId="0" borderId="62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62" xfId="0" applyFont="1" applyBorder="1" applyAlignment="1">
      <alignment horizontal="center" vertical="center"/>
    </xf>
    <xf numFmtId="0" fontId="73" fillId="0" borderId="58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73" fillId="0" borderId="62" xfId="0" applyFont="1" applyBorder="1" applyAlignment="1">
      <alignment horizontal="center" vertical="center"/>
    </xf>
    <xf numFmtId="0" fontId="59" fillId="0" borderId="58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57" xfId="0" applyFont="1" applyBorder="1" applyAlignment="1">
      <alignment horizontal="center" vertical="center"/>
    </xf>
    <xf numFmtId="0" fontId="85" fillId="0" borderId="58" xfId="0" applyFont="1" applyBorder="1" applyAlignment="1">
      <alignment horizontal="center" vertical="center" shrinkToFit="1"/>
    </xf>
    <xf numFmtId="0" fontId="70" fillId="0" borderId="58" xfId="0" applyFont="1" applyBorder="1" applyAlignment="1">
      <alignment horizontal="center" vertical="center" shrinkToFit="1"/>
    </xf>
    <xf numFmtId="0" fontId="70" fillId="0" borderId="0" xfId="0" applyFont="1" applyBorder="1" applyAlignment="1">
      <alignment horizontal="center" vertical="center" shrinkToFit="1"/>
    </xf>
    <xf numFmtId="0" fontId="70" fillId="0" borderId="62" xfId="0" applyFont="1" applyBorder="1" applyAlignment="1">
      <alignment horizontal="center" vertical="center" shrinkToFit="1"/>
    </xf>
    <xf numFmtId="0" fontId="62" fillId="0" borderId="58" xfId="0" applyFont="1" applyFill="1" applyBorder="1" applyAlignment="1">
      <alignment horizontal="center" vertical="center" shrinkToFit="1"/>
    </xf>
    <xf numFmtId="0" fontId="65" fillId="0" borderId="61" xfId="0" applyFont="1" applyBorder="1" applyAlignment="1">
      <alignment horizontal="center" vertical="center" shrinkToFit="1"/>
    </xf>
    <xf numFmtId="0" fontId="65" fillId="0" borderId="71" xfId="0" applyFont="1" applyBorder="1" applyAlignment="1">
      <alignment horizontal="center" vertical="center" shrinkToFit="1"/>
    </xf>
    <xf numFmtId="178" fontId="34" fillId="0" borderId="52" xfId="0" applyNumberFormat="1" applyFont="1" applyBorder="1" applyAlignment="1">
      <alignment horizontal="center" vertical="center" wrapText="1"/>
    </xf>
    <xf numFmtId="178" fontId="34" fillId="0" borderId="54" xfId="0" applyNumberFormat="1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shrinkToFit="1"/>
    </xf>
    <xf numFmtId="0" fontId="42" fillId="0" borderId="55" xfId="0" applyFont="1" applyBorder="1" applyAlignment="1">
      <alignment horizontal="center" vertical="center" shrinkToFit="1"/>
    </xf>
    <xf numFmtId="0" fontId="92" fillId="0" borderId="49" xfId="0" applyFont="1" applyBorder="1" applyAlignment="1">
      <alignment horizontal="center" vertical="center" shrinkToFit="1"/>
    </xf>
    <xf numFmtId="0" fontId="69" fillId="0" borderId="0" xfId="0" applyFont="1" applyBorder="1" applyAlignment="1">
      <alignment horizontal="center" vertical="center" shrinkToFit="1"/>
    </xf>
    <xf numFmtId="0" fontId="61" fillId="0" borderId="58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62" xfId="0" applyFont="1" applyBorder="1" applyAlignment="1">
      <alignment horizontal="center" vertical="center" shrinkToFit="1"/>
    </xf>
    <xf numFmtId="0" fontId="66" fillId="0" borderId="58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 shrinkToFit="1"/>
    </xf>
    <xf numFmtId="0" fontId="67" fillId="0" borderId="58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 vertical="center" shrinkToFit="1"/>
    </xf>
    <xf numFmtId="0" fontId="68" fillId="0" borderId="62" xfId="0" applyFont="1" applyBorder="1" applyAlignment="1">
      <alignment horizontal="center" vertical="center" shrinkToFit="1"/>
    </xf>
    <xf numFmtId="0" fontId="40" fillId="0" borderId="62" xfId="0" applyFont="1" applyBorder="1" applyAlignment="1">
      <alignment horizontal="center" vertical="center" shrinkToFit="1"/>
    </xf>
    <xf numFmtId="0" fontId="34" fillId="0" borderId="49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54" fillId="0" borderId="62" xfId="0" applyFont="1" applyBorder="1" applyAlignment="1">
      <alignment horizontal="center" vertical="center" shrinkToFit="1"/>
    </xf>
    <xf numFmtId="0" fontId="34" fillId="0" borderId="59" xfId="0" applyFont="1" applyBorder="1" applyAlignment="1">
      <alignment horizontal="center" vertical="center" shrinkToFit="1"/>
    </xf>
    <xf numFmtId="0" fontId="34" fillId="0" borderId="63" xfId="0" applyFont="1" applyBorder="1" applyAlignment="1">
      <alignment horizontal="center" vertical="center" shrinkToFit="1"/>
    </xf>
    <xf numFmtId="0" fontId="39" fillId="0" borderId="51" xfId="0" applyFont="1" applyBorder="1" applyAlignment="1">
      <alignment horizontal="center" vertical="center" shrinkToFit="1"/>
    </xf>
    <xf numFmtId="0" fontId="39" fillId="0" borderId="69" xfId="0" applyFont="1" applyBorder="1" applyAlignment="1">
      <alignment horizontal="center" vertical="center" shrinkToFit="1"/>
    </xf>
    <xf numFmtId="0" fontId="70" fillId="0" borderId="49" xfId="0" applyFont="1" applyBorder="1" applyAlignment="1">
      <alignment horizontal="center" vertical="center" shrinkToFit="1"/>
    </xf>
    <xf numFmtId="0" fontId="81" fillId="0" borderId="0" xfId="0" applyFont="1" applyBorder="1" applyAlignment="1">
      <alignment horizontal="center" vertical="center" shrinkToFit="1"/>
    </xf>
    <xf numFmtId="0" fontId="41" fillId="0" borderId="58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8" fontId="34" fillId="0" borderId="61" xfId="0" applyNumberFormat="1" applyFont="1" applyBorder="1" applyAlignment="1">
      <alignment horizontal="center" vertical="center" wrapText="1"/>
    </xf>
    <xf numFmtId="0" fontId="64" fillId="0" borderId="49" xfId="0" applyFont="1" applyBorder="1" applyAlignment="1">
      <alignment horizontal="center" vertical="center" shrinkToFit="1"/>
    </xf>
    <xf numFmtId="0" fontId="64" fillId="0" borderId="0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 shrinkToFit="1"/>
    </xf>
    <xf numFmtId="0" fontId="74" fillId="0" borderId="58" xfId="0" applyFont="1" applyBorder="1" applyAlignment="1">
      <alignment horizontal="center" vertical="center" shrinkToFit="1"/>
    </xf>
    <xf numFmtId="0" fontId="74" fillId="0" borderId="0" xfId="0" applyFont="1" applyBorder="1" applyAlignment="1">
      <alignment horizontal="center" vertical="center" shrinkToFit="1"/>
    </xf>
    <xf numFmtId="0" fontId="74" fillId="0" borderId="57" xfId="0" applyFont="1" applyBorder="1" applyAlignment="1">
      <alignment horizontal="center" vertical="center" shrinkToFit="1"/>
    </xf>
    <xf numFmtId="0" fontId="91" fillId="0" borderId="0" xfId="0" applyFont="1" applyBorder="1" applyAlignment="1">
      <alignment horizontal="center" vertical="center" shrinkToFit="1"/>
    </xf>
    <xf numFmtId="0" fontId="89" fillId="0" borderId="0" xfId="0" applyFont="1" applyBorder="1" applyAlignment="1">
      <alignment horizontal="center" vertical="center" shrinkToFit="1"/>
    </xf>
    <xf numFmtId="0" fontId="75" fillId="0" borderId="0" xfId="0" applyFont="1" applyBorder="1" applyAlignment="1">
      <alignment horizontal="center" vertical="center" shrinkToFit="1"/>
    </xf>
    <xf numFmtId="0" fontId="62" fillId="0" borderId="58" xfId="0" applyFont="1" applyBorder="1" applyAlignment="1">
      <alignment horizontal="center" vertical="center" shrinkToFit="1"/>
    </xf>
    <xf numFmtId="0" fontId="63" fillId="0" borderId="0" xfId="0" applyFont="1" applyBorder="1" applyAlignment="1">
      <alignment horizontal="center" vertical="center" shrinkToFit="1"/>
    </xf>
    <xf numFmtId="0" fontId="63" fillId="0" borderId="57" xfId="0" applyFont="1" applyBorder="1" applyAlignment="1">
      <alignment horizontal="center" vertical="center" shrinkToFit="1"/>
    </xf>
    <xf numFmtId="0" fontId="53" fillId="0" borderId="49" xfId="0" applyFont="1" applyBorder="1" applyAlignment="1">
      <alignment horizontal="center" vertical="top" shrinkToFit="1"/>
    </xf>
    <xf numFmtId="0" fontId="53" fillId="0" borderId="0" xfId="0" applyFont="1" applyBorder="1" applyAlignment="1">
      <alignment horizontal="center" vertical="top" shrinkToFit="1"/>
    </xf>
    <xf numFmtId="0" fontId="56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178" fontId="34" fillId="0" borderId="44" xfId="0" applyNumberFormat="1" applyFont="1" applyFill="1" applyBorder="1" applyAlignment="1">
      <alignment horizontal="center" vertical="center" wrapText="1"/>
    </xf>
    <xf numFmtId="178" fontId="34" fillId="0" borderId="45" xfId="0" applyNumberFormat="1" applyFont="1" applyFill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top" shrinkToFit="1"/>
    </xf>
    <xf numFmtId="0" fontId="34" fillId="0" borderId="0" xfId="0" applyFont="1" applyBorder="1" applyAlignment="1">
      <alignment horizontal="center" vertical="top" shrinkToFit="1"/>
    </xf>
    <xf numFmtId="0" fontId="36" fillId="0" borderId="0" xfId="0" applyFont="1" applyBorder="1" applyAlignment="1">
      <alignment horizontal="center" vertical="center"/>
    </xf>
    <xf numFmtId="0" fontId="39" fillId="0" borderId="0" xfId="19" applyFont="1" applyBorder="1" applyAlignment="1">
      <alignment horizontal="left"/>
    </xf>
    <xf numFmtId="178" fontId="34" fillId="0" borderId="80" xfId="0" applyNumberFormat="1" applyFont="1" applyBorder="1" applyAlignment="1">
      <alignment horizontal="center" vertical="center" wrapText="1"/>
    </xf>
    <xf numFmtId="178" fontId="34" fillId="0" borderId="81" xfId="0" applyNumberFormat="1" applyFont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textRotation="255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0" fillId="0" borderId="19" xfId="0" applyFont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44" fillId="0" borderId="16" xfId="0" applyFont="1" applyBorder="1" applyAlignment="1">
      <alignment horizontal="center" vertical="center" textRotation="180" shrinkToFit="1"/>
    </xf>
    <xf numFmtId="0" fontId="45" fillId="0" borderId="30" xfId="0" applyFont="1" applyFill="1" applyBorder="1" applyAlignment="1">
      <alignment horizontal="center" vertical="center" wrapText="1" shrinkToFit="1"/>
    </xf>
    <xf numFmtId="0" fontId="45" fillId="0" borderId="20" xfId="0" applyFont="1" applyFill="1" applyBorder="1" applyAlignment="1">
      <alignment horizontal="center" vertical="center" wrapText="1" shrinkToFit="1"/>
    </xf>
    <xf numFmtId="0" fontId="45" fillId="0" borderId="25" xfId="0" applyFont="1" applyFill="1" applyBorder="1" applyAlignment="1">
      <alignment horizontal="center" vertical="center" wrapText="1" shrinkToFit="1"/>
    </xf>
    <xf numFmtId="0" fontId="22" fillId="0" borderId="48" xfId="0" applyFont="1" applyBorder="1" applyAlignment="1">
      <alignment horizontal="right" vertical="top"/>
    </xf>
    <xf numFmtId="0" fontId="28" fillId="0" borderId="19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3399"/>
      <color rgb="FF008000"/>
      <color rgb="FF6600FF"/>
      <color rgb="FF66FF33"/>
      <color rgb="FF009999"/>
      <color rgb="FF00CC00"/>
      <color rgb="FF9999FF"/>
      <color rgb="FFFF993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17" Type="http://schemas.openxmlformats.org/officeDocument/2006/relationships/image" Target="../media/image15.png"/><Relationship Id="rId2" Type="http://schemas.openxmlformats.org/officeDocument/2006/relationships/image" Target="../media/image2.jpeg"/><Relationship Id="rId16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0.pn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jpeg"/><Relationship Id="rId9" Type="http://schemas.microsoft.com/office/2007/relationships/hdphoto" Target="../media/hdphoto1.wdp"/><Relationship Id="rId1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112939</xdr:colOff>
      <xdr:row>0</xdr:row>
      <xdr:rowOff>195943</xdr:rowOff>
    </xdr:from>
    <xdr:to>
      <xdr:col>12</xdr:col>
      <xdr:colOff>111033</xdr:colOff>
      <xdr:row>0</xdr:row>
      <xdr:rowOff>400050</xdr:rowOff>
    </xdr:to>
    <xdr:pic>
      <xdr:nvPicPr>
        <xdr:cNvPr id="2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5325019" y="195943"/>
          <a:ext cx="501014" cy="204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219891</xdr:colOff>
      <xdr:row>0</xdr:row>
      <xdr:rowOff>141514</xdr:rowOff>
    </xdr:from>
    <xdr:to>
      <xdr:col>13</xdr:col>
      <xdr:colOff>370115</xdr:colOff>
      <xdr:row>0</xdr:row>
      <xdr:rowOff>412297</xdr:rowOff>
    </xdr:to>
    <xdr:pic>
      <xdr:nvPicPr>
        <xdr:cNvPr id="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5934891" y="141514"/>
          <a:ext cx="883921" cy="270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179615</xdr:colOff>
      <xdr:row>0</xdr:row>
      <xdr:rowOff>146958</xdr:rowOff>
    </xdr:from>
    <xdr:to>
      <xdr:col>15</xdr:col>
      <xdr:colOff>255815</xdr:colOff>
      <xdr:row>0</xdr:row>
      <xdr:rowOff>423183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6900455" y="146958"/>
          <a:ext cx="80772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417739</xdr:colOff>
      <xdr:row>0</xdr:row>
      <xdr:rowOff>0</xdr:rowOff>
    </xdr:from>
    <xdr:to>
      <xdr:col>16</xdr:col>
      <xdr:colOff>713014</xdr:colOff>
      <xdr:row>0</xdr:row>
      <xdr:rowOff>419100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1499" y="0"/>
          <a:ext cx="102897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106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12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424544</xdr:colOff>
      <xdr:row>0</xdr:row>
      <xdr:rowOff>0</xdr:rowOff>
    </xdr:from>
    <xdr:to>
      <xdr:col>10</xdr:col>
      <xdr:colOff>77562</xdr:colOff>
      <xdr:row>0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3122024" y="0"/>
          <a:ext cx="1664698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1</xdr:col>
      <xdr:colOff>446314</xdr:colOff>
      <xdr:row>0</xdr:row>
      <xdr:rowOff>10886</xdr:rowOff>
    </xdr:from>
    <xdr:to>
      <xdr:col>5</xdr:col>
      <xdr:colOff>426719</xdr:colOff>
      <xdr:row>0</xdr:row>
      <xdr:rowOff>410937</xdr:rowOff>
    </xdr:to>
    <xdr:sp macro="" textlink="">
      <xdr:nvSpPr>
        <xdr:cNvPr id="8" name="WordArt 17"/>
        <xdr:cNvSpPr>
          <a:spLocks noChangeArrowheads="1" noChangeShapeType="1" noTextEdit="1"/>
        </xdr:cNvSpPr>
      </xdr:nvSpPr>
      <xdr:spPr bwMode="auto">
        <a:xfrm>
          <a:off x="629194" y="10886"/>
          <a:ext cx="1992085" cy="400051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 editAs="oneCell">
    <xdr:from>
      <xdr:col>1</xdr:col>
      <xdr:colOff>81641</xdr:colOff>
      <xdr:row>1</xdr:row>
      <xdr:rowOff>141182</xdr:rowOff>
    </xdr:from>
    <xdr:to>
      <xdr:col>3</xdr:col>
      <xdr:colOff>362857</xdr:colOff>
      <xdr:row>9</xdr:row>
      <xdr:rowOff>107373</xdr:rowOff>
    </xdr:to>
    <xdr:pic>
      <xdr:nvPicPr>
        <xdr:cNvPr id="10" name="圖片 9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51" t="17512" r="10727" b="17083"/>
        <a:stretch/>
      </xdr:blipFill>
      <xdr:spPr>
        <a:xfrm>
          <a:off x="263070" y="585682"/>
          <a:ext cx="1768930" cy="19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549729</xdr:colOff>
      <xdr:row>1</xdr:row>
      <xdr:rowOff>23587</xdr:rowOff>
    </xdr:from>
    <xdr:to>
      <xdr:col>16</xdr:col>
      <xdr:colOff>455387</xdr:colOff>
      <xdr:row>9</xdr:row>
      <xdr:rowOff>96159</xdr:rowOff>
    </xdr:to>
    <xdr:pic>
      <xdr:nvPicPr>
        <xdr:cNvPr id="12" name="圖片 11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25" r="16427" b="4715"/>
        <a:stretch/>
      </xdr:blipFill>
      <xdr:spPr>
        <a:xfrm>
          <a:off x="10216243" y="469901"/>
          <a:ext cx="1364344" cy="2064658"/>
        </a:xfrm>
        <a:prstGeom prst="rect">
          <a:avLst/>
        </a:prstGeom>
      </xdr:spPr>
    </xdr:pic>
    <xdr:clientData/>
  </xdr:twoCellAnchor>
  <xdr:twoCellAnchor editAs="oneCell">
    <xdr:from>
      <xdr:col>15</xdr:col>
      <xdr:colOff>635000</xdr:colOff>
      <xdr:row>28</xdr:row>
      <xdr:rowOff>108857</xdr:rowOff>
    </xdr:from>
    <xdr:to>
      <xdr:col>18</xdr:col>
      <xdr:colOff>117929</xdr:colOff>
      <xdr:row>34</xdr:row>
      <xdr:rowOff>244928</xdr:rowOff>
    </xdr:to>
    <xdr:pic>
      <xdr:nvPicPr>
        <xdr:cNvPr id="13" name="圖片 1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429" y="7030357"/>
          <a:ext cx="1714500" cy="1714500"/>
        </a:xfrm>
        <a:prstGeom prst="rect">
          <a:avLst/>
        </a:prstGeom>
      </xdr:spPr>
    </xdr:pic>
    <xdr:clientData/>
  </xdr:twoCellAnchor>
  <xdr:twoCellAnchor editAs="oneCell">
    <xdr:from>
      <xdr:col>15</xdr:col>
      <xdr:colOff>625928</xdr:colOff>
      <xdr:row>37</xdr:row>
      <xdr:rowOff>136071</xdr:rowOff>
    </xdr:from>
    <xdr:to>
      <xdr:col>18</xdr:col>
      <xdr:colOff>108857</xdr:colOff>
      <xdr:row>44</xdr:row>
      <xdr:rowOff>18142</xdr:rowOff>
    </xdr:to>
    <xdr:pic>
      <xdr:nvPicPr>
        <xdr:cNvPr id="14" name="圖片 1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667" b="98667" l="1000" r="98667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1357" y="9216571"/>
          <a:ext cx="1714500" cy="1714500"/>
        </a:xfrm>
        <a:prstGeom prst="rect">
          <a:avLst/>
        </a:prstGeom>
      </xdr:spPr>
    </xdr:pic>
    <xdr:clientData/>
  </xdr:twoCellAnchor>
  <xdr:twoCellAnchor editAs="oneCell">
    <xdr:from>
      <xdr:col>15</xdr:col>
      <xdr:colOff>422726</xdr:colOff>
      <xdr:row>3</xdr:row>
      <xdr:rowOff>112486</xdr:rowOff>
    </xdr:from>
    <xdr:to>
      <xdr:col>18</xdr:col>
      <xdr:colOff>165667</xdr:colOff>
      <xdr:row>9</xdr:row>
      <xdr:rowOff>115661</xdr:rowOff>
    </xdr:to>
    <xdr:pic>
      <xdr:nvPicPr>
        <xdr:cNvPr id="16" name="圖片 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8583" y="950686"/>
          <a:ext cx="1930970" cy="1603375"/>
        </a:xfrm>
        <a:prstGeom prst="rect">
          <a:avLst/>
        </a:prstGeom>
      </xdr:spPr>
    </xdr:pic>
    <xdr:clientData/>
  </xdr:twoCellAnchor>
  <xdr:twoCellAnchor editAs="oneCell">
    <xdr:from>
      <xdr:col>8</xdr:col>
      <xdr:colOff>18142</xdr:colOff>
      <xdr:row>21</xdr:row>
      <xdr:rowOff>142092</xdr:rowOff>
    </xdr:from>
    <xdr:to>
      <xdr:col>10</xdr:col>
      <xdr:colOff>263071</xdr:colOff>
      <xdr:row>26</xdr:row>
      <xdr:rowOff>92982</xdr:rowOff>
    </xdr:to>
    <xdr:pic>
      <xdr:nvPicPr>
        <xdr:cNvPr id="17" name="圖片 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6571" y="5285592"/>
          <a:ext cx="1732643" cy="1402319"/>
        </a:xfrm>
        <a:prstGeom prst="rect">
          <a:avLst/>
        </a:prstGeom>
      </xdr:spPr>
    </xdr:pic>
    <xdr:clientData/>
  </xdr:twoCellAnchor>
  <xdr:twoCellAnchor editAs="oneCell">
    <xdr:from>
      <xdr:col>3</xdr:col>
      <xdr:colOff>698500</xdr:colOff>
      <xdr:row>30</xdr:row>
      <xdr:rowOff>72571</xdr:rowOff>
    </xdr:from>
    <xdr:to>
      <xdr:col>6</xdr:col>
      <xdr:colOff>42352</xdr:colOff>
      <xdr:row>34</xdr:row>
      <xdr:rowOff>237670</xdr:rowOff>
    </xdr:to>
    <xdr:pic>
      <xdr:nvPicPr>
        <xdr:cNvPr id="18" name="圖片 1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7643" y="7375071"/>
          <a:ext cx="1575423" cy="1362528"/>
        </a:xfrm>
        <a:prstGeom prst="rect">
          <a:avLst/>
        </a:prstGeom>
      </xdr:spPr>
    </xdr:pic>
    <xdr:clientData/>
  </xdr:twoCellAnchor>
  <xdr:twoCellAnchor editAs="oneCell">
    <xdr:from>
      <xdr:col>8</xdr:col>
      <xdr:colOff>226786</xdr:colOff>
      <xdr:row>38</xdr:row>
      <xdr:rowOff>62044</xdr:rowOff>
    </xdr:from>
    <xdr:to>
      <xdr:col>10</xdr:col>
      <xdr:colOff>166461</xdr:colOff>
      <xdr:row>44</xdr:row>
      <xdr:rowOff>61231</xdr:rowOff>
    </xdr:to>
    <xdr:pic>
      <xdr:nvPicPr>
        <xdr:cNvPr id="19" name="圖片 1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backgroundRemoval t="0" b="95814" l="1070" r="9786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5215" y="9333044"/>
          <a:ext cx="1427389" cy="1641116"/>
        </a:xfrm>
        <a:prstGeom prst="rect">
          <a:avLst/>
        </a:prstGeom>
      </xdr:spPr>
    </xdr:pic>
    <xdr:clientData/>
  </xdr:twoCellAnchor>
  <xdr:twoCellAnchor editAs="oneCell">
    <xdr:from>
      <xdr:col>16</xdr:col>
      <xdr:colOff>108857</xdr:colOff>
      <xdr:row>12</xdr:row>
      <xdr:rowOff>318825</xdr:rowOff>
    </xdr:from>
    <xdr:to>
      <xdr:col>18</xdr:col>
      <xdr:colOff>27214</xdr:colOff>
      <xdr:row>17</xdr:row>
      <xdr:rowOff>83457</xdr:rowOff>
    </xdr:to>
    <xdr:pic>
      <xdr:nvPicPr>
        <xdr:cNvPr id="20" name="圖片 19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8143" y="3303325"/>
          <a:ext cx="1406071" cy="1216061"/>
        </a:xfrm>
        <a:prstGeom prst="rect">
          <a:avLst/>
        </a:prstGeom>
      </xdr:spPr>
    </xdr:pic>
    <xdr:clientData/>
  </xdr:twoCellAnchor>
  <xdr:twoCellAnchor editAs="oneCell">
    <xdr:from>
      <xdr:col>8</xdr:col>
      <xdr:colOff>29653</xdr:colOff>
      <xdr:row>12</xdr:row>
      <xdr:rowOff>145143</xdr:rowOff>
    </xdr:from>
    <xdr:to>
      <xdr:col>10</xdr:col>
      <xdr:colOff>54429</xdr:colOff>
      <xdr:row>17</xdr:row>
      <xdr:rowOff>1813</xdr:rowOff>
    </xdr:to>
    <xdr:pic>
      <xdr:nvPicPr>
        <xdr:cNvPr id="21" name="圖片 20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8082" y="3129643"/>
          <a:ext cx="1512490" cy="1308099"/>
        </a:xfrm>
        <a:prstGeom prst="rect">
          <a:avLst/>
        </a:prstGeom>
      </xdr:spPr>
    </xdr:pic>
    <xdr:clientData/>
  </xdr:twoCellAnchor>
  <xdr:twoCellAnchor editAs="oneCell">
    <xdr:from>
      <xdr:col>3</xdr:col>
      <xdr:colOff>315686</xdr:colOff>
      <xdr:row>1</xdr:row>
      <xdr:rowOff>141514</xdr:rowOff>
    </xdr:from>
    <xdr:to>
      <xdr:col>14</xdr:col>
      <xdr:colOff>522515</xdr:colOff>
      <xdr:row>9</xdr:row>
      <xdr:rowOff>65314</xdr:rowOff>
    </xdr:to>
    <xdr:pic>
      <xdr:nvPicPr>
        <xdr:cNvPr id="22" name="圖片 21"/>
        <xdr:cNvPicPr>
          <a:picLocks noChangeAspect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3" t="6144" r="48262"/>
        <a:stretch/>
      </xdr:blipFill>
      <xdr:spPr>
        <a:xfrm>
          <a:off x="1959429" y="587828"/>
          <a:ext cx="8229600" cy="1915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6"/>
  <sheetViews>
    <sheetView tabSelected="1" zoomScale="70" zoomScaleNormal="70" workbookViewId="0">
      <selection activeCell="F32" sqref="F32:I32"/>
    </sheetView>
  </sheetViews>
  <sheetFormatPr defaultColWidth="9" defaultRowHeight="16.5" x14ac:dyDescent="0.25"/>
  <cols>
    <col min="1" max="1" width="2.625" style="101" customWidth="1"/>
    <col min="2" max="21" width="10.625" style="103" customWidth="1"/>
    <col min="22" max="16384" width="9" style="101"/>
  </cols>
  <sheetData>
    <row r="1" spans="2:24" ht="35.1" customHeight="1" thickBot="1" x14ac:dyDescent="0.35">
      <c r="B1" s="382"/>
      <c r="C1" s="382"/>
      <c r="D1" s="382"/>
      <c r="E1" s="382"/>
      <c r="F1" s="382"/>
      <c r="J1" s="383"/>
      <c r="K1" s="383"/>
      <c r="L1" s="383"/>
      <c r="M1" s="383"/>
      <c r="N1" s="383"/>
      <c r="O1" s="383"/>
      <c r="P1" s="383"/>
      <c r="Q1" s="160"/>
      <c r="R1" s="131"/>
      <c r="S1" s="131"/>
      <c r="T1" s="131"/>
      <c r="U1" s="118"/>
    </row>
    <row r="2" spans="2:24" s="105" customFormat="1" ht="15" customHeight="1" x14ac:dyDescent="0.25">
      <c r="B2" s="384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78" t="s">
        <v>163</v>
      </c>
      <c r="S2" s="378"/>
      <c r="T2" s="378"/>
      <c r="U2" s="379"/>
    </row>
    <row r="3" spans="2:24" s="161" customFormat="1" ht="15" customHeight="1" x14ac:dyDescent="0.25">
      <c r="B3" s="380"/>
      <c r="C3" s="381"/>
      <c r="D3" s="381"/>
      <c r="E3" s="381"/>
      <c r="F3" s="347"/>
      <c r="G3" s="347"/>
      <c r="H3" s="347"/>
      <c r="I3" s="347"/>
      <c r="J3" s="264"/>
      <c r="K3" s="264"/>
      <c r="L3" s="264"/>
      <c r="M3" s="264"/>
      <c r="N3" s="257"/>
      <c r="O3" s="257"/>
      <c r="P3" s="257"/>
      <c r="Q3" s="257"/>
      <c r="R3" s="351" t="s">
        <v>287</v>
      </c>
      <c r="S3" s="351"/>
      <c r="T3" s="351"/>
      <c r="U3" s="352"/>
    </row>
    <row r="4" spans="2:24" s="135" customFormat="1" ht="27.95" customHeight="1" x14ac:dyDescent="0.4">
      <c r="B4" s="372"/>
      <c r="C4" s="373"/>
      <c r="D4" s="373"/>
      <c r="E4" s="373"/>
      <c r="F4" s="374"/>
      <c r="G4" s="374"/>
      <c r="H4" s="374"/>
      <c r="I4" s="374"/>
      <c r="J4" s="375"/>
      <c r="K4" s="375"/>
      <c r="L4" s="375"/>
      <c r="M4" s="375"/>
      <c r="N4" s="376"/>
      <c r="O4" s="376"/>
      <c r="P4" s="376"/>
      <c r="Q4" s="376"/>
      <c r="R4" s="215" t="s">
        <v>402</v>
      </c>
      <c r="S4" s="216"/>
      <c r="T4" s="216"/>
      <c r="U4" s="377"/>
      <c r="V4" s="356"/>
      <c r="W4" s="356"/>
      <c r="X4" s="356"/>
    </row>
    <row r="5" spans="2:24" s="135" customFormat="1" ht="24" customHeight="1" x14ac:dyDescent="0.4">
      <c r="B5" s="210"/>
      <c r="C5" s="211"/>
      <c r="D5" s="211"/>
      <c r="E5" s="211"/>
      <c r="F5" s="336"/>
      <c r="G5" s="336"/>
      <c r="H5" s="336"/>
      <c r="I5" s="336"/>
      <c r="J5" s="366"/>
      <c r="K5" s="367"/>
      <c r="L5" s="367"/>
      <c r="M5" s="367"/>
      <c r="N5" s="368"/>
      <c r="O5" s="368"/>
      <c r="P5" s="368"/>
      <c r="Q5" s="368"/>
      <c r="R5" s="369" t="s">
        <v>380</v>
      </c>
      <c r="S5" s="370"/>
      <c r="T5" s="370"/>
      <c r="U5" s="371"/>
      <c r="V5" s="336"/>
      <c r="W5" s="336"/>
      <c r="X5" s="336"/>
    </row>
    <row r="6" spans="2:24" s="135" customFormat="1" ht="24" customHeight="1" x14ac:dyDescent="0.4">
      <c r="B6" s="360"/>
      <c r="C6" s="361"/>
      <c r="D6" s="361"/>
      <c r="E6" s="361"/>
      <c r="F6" s="362"/>
      <c r="G6" s="213"/>
      <c r="H6" s="213"/>
      <c r="I6" s="213"/>
      <c r="J6" s="362"/>
      <c r="K6" s="362"/>
      <c r="L6" s="362"/>
      <c r="M6" s="362"/>
      <c r="N6" s="362"/>
      <c r="O6" s="362"/>
      <c r="P6" s="362"/>
      <c r="Q6" s="362"/>
      <c r="R6" s="363" t="s">
        <v>403</v>
      </c>
      <c r="S6" s="364"/>
      <c r="T6" s="364"/>
      <c r="U6" s="365"/>
      <c r="V6" s="362"/>
      <c r="W6" s="213"/>
      <c r="X6" s="213"/>
    </row>
    <row r="7" spans="2:24" s="119" customFormat="1" ht="18" customHeight="1" x14ac:dyDescent="0.25">
      <c r="B7" s="219"/>
      <c r="C7" s="220"/>
      <c r="D7" s="220"/>
      <c r="E7" s="220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1" t="s">
        <v>109</v>
      </c>
      <c r="S7" s="222"/>
      <c r="T7" s="222"/>
      <c r="U7" s="224"/>
      <c r="V7" s="222"/>
      <c r="W7" s="222"/>
      <c r="X7" s="222"/>
    </row>
    <row r="8" spans="2:24" s="162" customFormat="1" ht="20.100000000000001" customHeight="1" x14ac:dyDescent="0.4">
      <c r="B8" s="210"/>
      <c r="C8" s="358"/>
      <c r="D8" s="358"/>
      <c r="E8" s="358"/>
      <c r="F8" s="211"/>
      <c r="G8" s="211"/>
      <c r="H8" s="211"/>
      <c r="I8" s="211"/>
      <c r="J8" s="213"/>
      <c r="K8" s="213"/>
      <c r="L8" s="213"/>
      <c r="M8" s="213"/>
      <c r="N8" s="213"/>
      <c r="O8" s="213"/>
      <c r="P8" s="213"/>
      <c r="Q8" s="213"/>
      <c r="R8" s="207" t="s">
        <v>405</v>
      </c>
      <c r="S8" s="208"/>
      <c r="T8" s="208"/>
      <c r="U8" s="268"/>
    </row>
    <row r="9" spans="2:24" s="119" customFormat="1" ht="12.95" customHeight="1" x14ac:dyDescent="0.25">
      <c r="B9" s="166"/>
      <c r="C9" s="164"/>
      <c r="D9" s="163"/>
      <c r="E9" s="165"/>
      <c r="F9" s="163"/>
      <c r="G9" s="164"/>
      <c r="H9" s="163"/>
      <c r="I9" s="165"/>
      <c r="J9" s="163"/>
      <c r="K9" s="164"/>
      <c r="L9" s="163"/>
      <c r="M9" s="165"/>
      <c r="N9" s="163"/>
      <c r="O9" s="164"/>
      <c r="P9" s="163"/>
      <c r="Q9" s="165"/>
      <c r="R9" s="122" t="s">
        <v>45</v>
      </c>
      <c r="S9" s="121">
        <f>'第一週明細)'!W44</f>
        <v>751.1</v>
      </c>
      <c r="T9" s="122" t="s">
        <v>9</v>
      </c>
      <c r="U9" s="124">
        <f>'第一週明細)'!W40</f>
        <v>25.5</v>
      </c>
    </row>
    <row r="10" spans="2:24" s="119" customFormat="1" ht="12.95" customHeight="1" thickBot="1" x14ac:dyDescent="0.3">
      <c r="B10" s="167"/>
      <c r="C10" s="168"/>
      <c r="D10" s="169"/>
      <c r="E10" s="168"/>
      <c r="F10" s="169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8"/>
      <c r="R10" s="127" t="s">
        <v>7</v>
      </c>
      <c r="S10" s="126">
        <f>'第一週明細)'!W38</f>
        <v>104</v>
      </c>
      <c r="T10" s="127" t="s">
        <v>11</v>
      </c>
      <c r="U10" s="128">
        <f>'第一週明細)'!W42</f>
        <v>26.4</v>
      </c>
    </row>
    <row r="11" spans="2:24" s="105" customFormat="1" ht="15" customHeight="1" x14ac:dyDescent="0.25">
      <c r="B11" s="327" t="s">
        <v>164</v>
      </c>
      <c r="C11" s="296"/>
      <c r="D11" s="296"/>
      <c r="E11" s="328"/>
      <c r="F11" s="296" t="s">
        <v>165</v>
      </c>
      <c r="G11" s="296"/>
      <c r="H11" s="296"/>
      <c r="I11" s="296"/>
      <c r="J11" s="359" t="s">
        <v>166</v>
      </c>
      <c r="K11" s="359"/>
      <c r="L11" s="359"/>
      <c r="M11" s="359"/>
      <c r="N11" s="296" t="s">
        <v>167</v>
      </c>
      <c r="O11" s="296"/>
      <c r="P11" s="296"/>
      <c r="Q11" s="328"/>
      <c r="R11" s="296" t="s">
        <v>168</v>
      </c>
      <c r="S11" s="296"/>
      <c r="T11" s="296"/>
      <c r="U11" s="297"/>
    </row>
    <row r="12" spans="2:24" s="161" customFormat="1" ht="15" customHeight="1" x14ac:dyDescent="0.25">
      <c r="B12" s="346" t="s">
        <v>288</v>
      </c>
      <c r="C12" s="347"/>
      <c r="D12" s="347"/>
      <c r="E12" s="347"/>
      <c r="F12" s="256" t="s">
        <v>106</v>
      </c>
      <c r="G12" s="257"/>
      <c r="H12" s="257"/>
      <c r="I12" s="348"/>
      <c r="J12" s="284" t="s">
        <v>288</v>
      </c>
      <c r="K12" s="349"/>
      <c r="L12" s="349"/>
      <c r="M12" s="350"/>
      <c r="N12" s="256" t="s">
        <v>90</v>
      </c>
      <c r="O12" s="257"/>
      <c r="P12" s="257"/>
      <c r="Q12" s="257"/>
      <c r="R12" s="351" t="s">
        <v>289</v>
      </c>
      <c r="S12" s="351"/>
      <c r="T12" s="351"/>
      <c r="U12" s="352"/>
    </row>
    <row r="13" spans="2:24" s="135" customFormat="1" ht="27.95" customHeight="1" x14ac:dyDescent="0.4">
      <c r="B13" s="353" t="s">
        <v>215</v>
      </c>
      <c r="C13" s="354"/>
      <c r="D13" s="354"/>
      <c r="E13" s="354"/>
      <c r="F13" s="355" t="s">
        <v>142</v>
      </c>
      <c r="G13" s="356"/>
      <c r="H13" s="356"/>
      <c r="I13" s="357"/>
      <c r="J13" s="308" t="s">
        <v>187</v>
      </c>
      <c r="K13" s="309"/>
      <c r="L13" s="309"/>
      <c r="M13" s="310"/>
      <c r="N13" s="244" t="s">
        <v>223</v>
      </c>
      <c r="O13" s="245"/>
      <c r="P13" s="245"/>
      <c r="Q13" s="245"/>
      <c r="R13" s="234" t="s">
        <v>303</v>
      </c>
      <c r="S13" s="235"/>
      <c r="T13" s="235"/>
      <c r="U13" s="236"/>
    </row>
    <row r="14" spans="2:24" s="135" customFormat="1" ht="24" customHeight="1" x14ac:dyDescent="0.4">
      <c r="B14" s="333" t="s">
        <v>304</v>
      </c>
      <c r="C14" s="334"/>
      <c r="D14" s="334"/>
      <c r="E14" s="334"/>
      <c r="F14" s="335" t="s">
        <v>188</v>
      </c>
      <c r="G14" s="336"/>
      <c r="H14" s="336"/>
      <c r="I14" s="337"/>
      <c r="J14" s="338" t="s">
        <v>398</v>
      </c>
      <c r="K14" s="339"/>
      <c r="L14" s="339"/>
      <c r="M14" s="340"/>
      <c r="N14" s="274" t="s">
        <v>199</v>
      </c>
      <c r="O14" s="341"/>
      <c r="P14" s="341"/>
      <c r="Q14" s="341"/>
      <c r="R14" s="246" t="s">
        <v>305</v>
      </c>
      <c r="S14" s="247"/>
      <c r="T14" s="247"/>
      <c r="U14" s="248"/>
    </row>
    <row r="15" spans="2:24" s="135" customFormat="1" ht="24" customHeight="1" x14ac:dyDescent="0.4">
      <c r="B15" s="210" t="s">
        <v>336</v>
      </c>
      <c r="C15" s="211"/>
      <c r="D15" s="211"/>
      <c r="E15" s="211"/>
      <c r="F15" s="342" t="s">
        <v>197</v>
      </c>
      <c r="G15" s="343"/>
      <c r="H15" s="343"/>
      <c r="I15" s="344"/>
      <c r="J15" s="217" t="s">
        <v>190</v>
      </c>
      <c r="K15" s="211"/>
      <c r="L15" s="211"/>
      <c r="M15" s="345"/>
      <c r="N15" s="217" t="s">
        <v>200</v>
      </c>
      <c r="O15" s="211"/>
      <c r="P15" s="211"/>
      <c r="Q15" s="211"/>
      <c r="R15" s="217" t="s">
        <v>339</v>
      </c>
      <c r="S15" s="211"/>
      <c r="T15" s="211"/>
      <c r="U15" s="218"/>
    </row>
    <row r="16" spans="2:24" s="119" customFormat="1" ht="18" customHeight="1" x14ac:dyDescent="0.25">
      <c r="B16" s="329" t="s">
        <v>196</v>
      </c>
      <c r="C16" s="222"/>
      <c r="D16" s="222"/>
      <c r="E16" s="222"/>
      <c r="F16" s="221" t="s">
        <v>111</v>
      </c>
      <c r="G16" s="222"/>
      <c r="H16" s="222"/>
      <c r="I16" s="330"/>
      <c r="J16" s="221" t="s">
        <v>110</v>
      </c>
      <c r="K16" s="222"/>
      <c r="L16" s="222"/>
      <c r="M16" s="330"/>
      <c r="N16" s="221" t="s">
        <v>109</v>
      </c>
      <c r="O16" s="222"/>
      <c r="P16" s="222"/>
      <c r="Q16" s="222"/>
      <c r="R16" s="221" t="s">
        <v>110</v>
      </c>
      <c r="S16" s="222"/>
      <c r="T16" s="222"/>
      <c r="U16" s="224"/>
    </row>
    <row r="17" spans="2:21" s="162" customFormat="1" ht="20.100000000000001" customHeight="1" x14ac:dyDescent="0.4">
      <c r="B17" s="331" t="s">
        <v>140</v>
      </c>
      <c r="C17" s="208"/>
      <c r="D17" s="208"/>
      <c r="E17" s="332"/>
      <c r="F17" s="207" t="s">
        <v>392</v>
      </c>
      <c r="G17" s="208"/>
      <c r="H17" s="208"/>
      <c r="I17" s="332"/>
      <c r="J17" s="207" t="s">
        <v>198</v>
      </c>
      <c r="K17" s="208"/>
      <c r="L17" s="208"/>
      <c r="M17" s="332"/>
      <c r="N17" s="207" t="s">
        <v>193</v>
      </c>
      <c r="O17" s="208"/>
      <c r="P17" s="208"/>
      <c r="Q17" s="208"/>
      <c r="R17" s="207" t="s">
        <v>201</v>
      </c>
      <c r="S17" s="208"/>
      <c r="T17" s="208"/>
      <c r="U17" s="268"/>
    </row>
    <row r="18" spans="2:21" s="119" customFormat="1" ht="12.95" customHeight="1" x14ac:dyDescent="0.25">
      <c r="B18" s="194" t="s">
        <v>45</v>
      </c>
      <c r="C18" s="132">
        <f>第二週明細!W12</f>
        <v>725.1</v>
      </c>
      <c r="D18" s="133" t="s">
        <v>9</v>
      </c>
      <c r="E18" s="134">
        <f>第二週明細!W8</f>
        <v>25.5</v>
      </c>
      <c r="F18" s="133" t="s">
        <v>45</v>
      </c>
      <c r="G18" s="132">
        <f>第二週明細!W20</f>
        <v>730.1</v>
      </c>
      <c r="H18" s="133" t="s">
        <v>9</v>
      </c>
      <c r="I18" s="134">
        <f>第二週明細!W16</f>
        <v>24.5</v>
      </c>
      <c r="J18" s="133" t="s">
        <v>45</v>
      </c>
      <c r="K18" s="132">
        <f>第二週明細!W28</f>
        <v>716.5</v>
      </c>
      <c r="L18" s="133" t="s">
        <v>9</v>
      </c>
      <c r="M18" s="134">
        <f>第二週明細!W24</f>
        <v>24.5</v>
      </c>
      <c r="N18" s="133" t="s">
        <v>45</v>
      </c>
      <c r="O18" s="132">
        <f>第二週明細!W36</f>
        <v>734.6</v>
      </c>
      <c r="P18" s="133" t="s">
        <v>9</v>
      </c>
      <c r="Q18" s="170">
        <f>第二週明細!W32</f>
        <v>25</v>
      </c>
      <c r="R18" s="122" t="s">
        <v>45</v>
      </c>
      <c r="S18" s="121">
        <f>第二週明細!W44</f>
        <v>715.6</v>
      </c>
      <c r="T18" s="122" t="s">
        <v>9</v>
      </c>
      <c r="U18" s="124">
        <f>第二週明細!W40</f>
        <v>24</v>
      </c>
    </row>
    <row r="19" spans="2:21" s="119" customFormat="1" ht="12.95" customHeight="1" thickBot="1" x14ac:dyDescent="0.3">
      <c r="B19" s="125" t="s">
        <v>7</v>
      </c>
      <c r="C19" s="126">
        <f>第二週明細!W6</f>
        <v>97.5</v>
      </c>
      <c r="D19" s="127" t="s">
        <v>11</v>
      </c>
      <c r="E19" s="126">
        <f>第二週明細!W10</f>
        <v>26.4</v>
      </c>
      <c r="F19" s="127" t="s">
        <v>7</v>
      </c>
      <c r="G19" s="126">
        <f>第二週明細!W14</f>
        <v>102</v>
      </c>
      <c r="H19" s="127" t="s">
        <v>11</v>
      </c>
      <c r="I19" s="126">
        <f>第二週明細!W18</f>
        <v>25.4</v>
      </c>
      <c r="J19" s="127" t="s">
        <v>7</v>
      </c>
      <c r="K19" s="126">
        <f>第二週明細!W22</f>
        <v>99</v>
      </c>
      <c r="L19" s="127" t="s">
        <v>11</v>
      </c>
      <c r="M19" s="126">
        <f>第二週明細!W26</f>
        <v>25</v>
      </c>
      <c r="N19" s="127" t="s">
        <v>7</v>
      </c>
      <c r="O19" s="126">
        <f>第二週明細!W30</f>
        <v>100.5</v>
      </c>
      <c r="P19" s="127" t="s">
        <v>11</v>
      </c>
      <c r="Q19" s="130">
        <f>第二週明細!W34</f>
        <v>26.9</v>
      </c>
      <c r="R19" s="127" t="s">
        <v>7</v>
      </c>
      <c r="S19" s="126">
        <f>第二週明細!W38</f>
        <v>99</v>
      </c>
      <c r="T19" s="127" t="s">
        <v>11</v>
      </c>
      <c r="U19" s="128">
        <f>第二週明細!W42</f>
        <v>25.9</v>
      </c>
    </row>
    <row r="20" spans="2:21" s="105" customFormat="1" ht="15" customHeight="1" x14ac:dyDescent="0.25">
      <c r="B20" s="327" t="s">
        <v>169</v>
      </c>
      <c r="C20" s="296"/>
      <c r="D20" s="296"/>
      <c r="E20" s="328"/>
      <c r="F20" s="296" t="s">
        <v>170</v>
      </c>
      <c r="G20" s="296"/>
      <c r="H20" s="296"/>
      <c r="I20" s="296"/>
      <c r="J20" s="295" t="s">
        <v>171</v>
      </c>
      <c r="K20" s="251"/>
      <c r="L20" s="251"/>
      <c r="M20" s="251"/>
      <c r="N20" s="251" t="s">
        <v>172</v>
      </c>
      <c r="O20" s="251"/>
      <c r="P20" s="251"/>
      <c r="Q20" s="252"/>
      <c r="R20" s="296" t="s">
        <v>173</v>
      </c>
      <c r="S20" s="296"/>
      <c r="T20" s="296"/>
      <c r="U20" s="297"/>
    </row>
    <row r="21" spans="2:21" s="161" customFormat="1" ht="15" customHeight="1" x14ac:dyDescent="0.25">
      <c r="B21" s="282" t="s">
        <v>104</v>
      </c>
      <c r="C21" s="283"/>
      <c r="D21" s="283"/>
      <c r="E21" s="284"/>
      <c r="F21" s="262" t="s">
        <v>105</v>
      </c>
      <c r="G21" s="285"/>
      <c r="H21" s="285"/>
      <c r="I21" s="286"/>
      <c r="J21" s="258" t="s">
        <v>288</v>
      </c>
      <c r="K21" s="259"/>
      <c r="L21" s="259"/>
      <c r="M21" s="260"/>
      <c r="N21" s="256" t="s">
        <v>92</v>
      </c>
      <c r="O21" s="257"/>
      <c r="P21" s="257"/>
      <c r="Q21" s="257"/>
      <c r="R21" s="263" t="s">
        <v>406</v>
      </c>
      <c r="S21" s="264"/>
      <c r="T21" s="264"/>
      <c r="U21" s="265"/>
    </row>
    <row r="22" spans="2:21" s="135" customFormat="1" ht="27.95" customHeight="1" x14ac:dyDescent="0.4">
      <c r="B22" s="306" t="s">
        <v>202</v>
      </c>
      <c r="C22" s="307"/>
      <c r="D22" s="307"/>
      <c r="E22" s="307"/>
      <c r="F22" s="308" t="s">
        <v>207</v>
      </c>
      <c r="G22" s="309"/>
      <c r="H22" s="309"/>
      <c r="I22" s="310"/>
      <c r="J22" s="311" t="s">
        <v>408</v>
      </c>
      <c r="K22" s="312"/>
      <c r="L22" s="312"/>
      <c r="M22" s="313"/>
      <c r="N22" s="314" t="s">
        <v>209</v>
      </c>
      <c r="O22" s="315"/>
      <c r="P22" s="315"/>
      <c r="Q22" s="316"/>
      <c r="R22" s="317" t="s">
        <v>142</v>
      </c>
      <c r="S22" s="318"/>
      <c r="T22" s="318"/>
      <c r="U22" s="319"/>
    </row>
    <row r="23" spans="2:21" s="135" customFormat="1" ht="24" customHeight="1" x14ac:dyDescent="0.4">
      <c r="B23" s="280" t="s">
        <v>203</v>
      </c>
      <c r="C23" s="214"/>
      <c r="D23" s="214"/>
      <c r="E23" s="217"/>
      <c r="F23" s="320" t="s">
        <v>205</v>
      </c>
      <c r="G23" s="275"/>
      <c r="H23" s="275"/>
      <c r="I23" s="276"/>
      <c r="J23" s="321" t="s">
        <v>409</v>
      </c>
      <c r="K23" s="322"/>
      <c r="L23" s="322"/>
      <c r="M23" s="323"/>
      <c r="N23" s="324" t="s">
        <v>210</v>
      </c>
      <c r="O23" s="270"/>
      <c r="P23" s="270"/>
      <c r="Q23" s="270"/>
      <c r="R23" s="325" t="s">
        <v>317</v>
      </c>
      <c r="S23" s="325"/>
      <c r="T23" s="325"/>
      <c r="U23" s="326"/>
    </row>
    <row r="24" spans="2:21" s="135" customFormat="1" ht="24" customHeight="1" x14ac:dyDescent="0.4">
      <c r="B24" s="298" t="s">
        <v>376</v>
      </c>
      <c r="C24" s="299"/>
      <c r="D24" s="299"/>
      <c r="E24" s="300"/>
      <c r="F24" s="272" t="s">
        <v>206</v>
      </c>
      <c r="G24" s="273"/>
      <c r="H24" s="273"/>
      <c r="I24" s="301"/>
      <c r="J24" s="302" t="s">
        <v>208</v>
      </c>
      <c r="K24" s="303"/>
      <c r="L24" s="303"/>
      <c r="M24" s="304"/>
      <c r="N24" s="272" t="s">
        <v>308</v>
      </c>
      <c r="O24" s="273"/>
      <c r="P24" s="273"/>
      <c r="Q24" s="301"/>
      <c r="R24" s="217" t="s">
        <v>211</v>
      </c>
      <c r="S24" s="213"/>
      <c r="T24" s="213"/>
      <c r="U24" s="305"/>
    </row>
    <row r="25" spans="2:21" s="119" customFormat="1" ht="18" customHeight="1" x14ac:dyDescent="0.25">
      <c r="B25" s="266" t="s">
        <v>109</v>
      </c>
      <c r="C25" s="223"/>
      <c r="D25" s="223"/>
      <c r="E25" s="221"/>
      <c r="F25" s="223" t="s">
        <v>110</v>
      </c>
      <c r="G25" s="223"/>
      <c r="H25" s="223"/>
      <c r="I25" s="223"/>
      <c r="J25" s="223" t="s">
        <v>109</v>
      </c>
      <c r="K25" s="223"/>
      <c r="L25" s="223"/>
      <c r="M25" s="223"/>
      <c r="N25" s="223" t="s">
        <v>110</v>
      </c>
      <c r="O25" s="223"/>
      <c r="P25" s="223"/>
      <c r="Q25" s="221"/>
      <c r="R25" s="221" t="s">
        <v>109</v>
      </c>
      <c r="S25" s="222"/>
      <c r="T25" s="222"/>
      <c r="U25" s="224"/>
    </row>
    <row r="26" spans="2:21" s="162" customFormat="1" ht="20.100000000000001" customHeight="1" x14ac:dyDescent="0.4">
      <c r="B26" s="267" t="s">
        <v>204</v>
      </c>
      <c r="C26" s="206"/>
      <c r="D26" s="206"/>
      <c r="E26" s="207"/>
      <c r="F26" s="206" t="s">
        <v>393</v>
      </c>
      <c r="G26" s="206"/>
      <c r="H26" s="206"/>
      <c r="I26" s="206"/>
      <c r="J26" s="206" t="s">
        <v>221</v>
      </c>
      <c r="K26" s="206"/>
      <c r="L26" s="206"/>
      <c r="M26" s="206"/>
      <c r="N26" s="207" t="s">
        <v>194</v>
      </c>
      <c r="O26" s="208"/>
      <c r="P26" s="208"/>
      <c r="Q26" s="208"/>
      <c r="R26" s="207" t="s">
        <v>328</v>
      </c>
      <c r="S26" s="208"/>
      <c r="T26" s="208"/>
      <c r="U26" s="268"/>
    </row>
    <row r="27" spans="2:21" s="119" customFormat="1" ht="12.95" customHeight="1" x14ac:dyDescent="0.25">
      <c r="B27" s="120" t="s">
        <v>45</v>
      </c>
      <c r="C27" s="121">
        <f>第三週明細!W12</f>
        <v>718.4</v>
      </c>
      <c r="D27" s="122" t="s">
        <v>9</v>
      </c>
      <c r="E27" s="123">
        <f>第三週明細!W8</f>
        <v>24</v>
      </c>
      <c r="F27" s="122" t="s">
        <v>45</v>
      </c>
      <c r="G27" s="121">
        <f>第三週明細!W20</f>
        <v>716.2</v>
      </c>
      <c r="H27" s="122" t="s">
        <v>9</v>
      </c>
      <c r="I27" s="123">
        <f>第三週明細!W16</f>
        <v>25</v>
      </c>
      <c r="J27" s="122" t="s">
        <v>45</v>
      </c>
      <c r="K27" s="121">
        <f>第三週明細!W28</f>
        <v>708.5</v>
      </c>
      <c r="L27" s="122" t="s">
        <v>9</v>
      </c>
      <c r="M27" s="129">
        <f>第三週明細!W24</f>
        <v>24.5</v>
      </c>
      <c r="N27" s="122" t="s">
        <v>45</v>
      </c>
      <c r="O27" s="121">
        <f>第三週明細!W36</f>
        <v>732.9</v>
      </c>
      <c r="P27" s="122" t="s">
        <v>9</v>
      </c>
      <c r="Q27" s="129">
        <f>第三週明細!W32</f>
        <v>24.5</v>
      </c>
      <c r="R27" s="122" t="s">
        <v>45</v>
      </c>
      <c r="S27" s="121">
        <f>第三週明細!W44</f>
        <v>717.6</v>
      </c>
      <c r="T27" s="122" t="s">
        <v>9</v>
      </c>
      <c r="U27" s="124">
        <f>第三週明細!W40</f>
        <v>22</v>
      </c>
    </row>
    <row r="28" spans="2:21" s="119" customFormat="1" ht="12.95" customHeight="1" thickBot="1" x14ac:dyDescent="0.3">
      <c r="B28" s="125" t="s">
        <v>7</v>
      </c>
      <c r="C28" s="126">
        <f>第三週明細!W6</f>
        <v>99</v>
      </c>
      <c r="D28" s="127" t="s">
        <v>11</v>
      </c>
      <c r="E28" s="126">
        <f>第三週明細!W10</f>
        <v>26.6</v>
      </c>
      <c r="F28" s="127" t="s">
        <v>7</v>
      </c>
      <c r="G28" s="126">
        <f>第三週明細!W14</f>
        <v>96.5</v>
      </c>
      <c r="H28" s="127" t="s">
        <v>47</v>
      </c>
      <c r="I28" s="126">
        <f>第三週明細!W18</f>
        <v>26.3</v>
      </c>
      <c r="J28" s="127" t="s">
        <v>7</v>
      </c>
      <c r="K28" s="126">
        <f>第三週明細!W22</f>
        <v>96.5</v>
      </c>
      <c r="L28" s="127" t="s">
        <v>11</v>
      </c>
      <c r="M28" s="130">
        <f>第三週明細!W26</f>
        <v>25.5</v>
      </c>
      <c r="N28" s="127" t="s">
        <v>7</v>
      </c>
      <c r="O28" s="126">
        <f>第三週明細!W30</f>
        <v>101.5</v>
      </c>
      <c r="P28" s="127" t="s">
        <v>11</v>
      </c>
      <c r="Q28" s="130">
        <f>第三週明細!W34</f>
        <v>26.6</v>
      </c>
      <c r="R28" s="127" t="s">
        <v>7</v>
      </c>
      <c r="S28" s="126">
        <f>第三週明細!W38</f>
        <v>105</v>
      </c>
      <c r="T28" s="127" t="s">
        <v>11</v>
      </c>
      <c r="U28" s="128">
        <f>第三週明細!W42</f>
        <v>24.9</v>
      </c>
    </row>
    <row r="29" spans="2:21" s="105" customFormat="1" ht="15" customHeight="1" x14ac:dyDescent="0.25">
      <c r="B29" s="294" t="s">
        <v>174</v>
      </c>
      <c r="C29" s="251"/>
      <c r="D29" s="251"/>
      <c r="E29" s="252"/>
      <c r="F29" s="251" t="s">
        <v>175</v>
      </c>
      <c r="G29" s="251"/>
      <c r="H29" s="251"/>
      <c r="I29" s="251"/>
      <c r="J29" s="295" t="s">
        <v>176</v>
      </c>
      <c r="K29" s="251"/>
      <c r="L29" s="251"/>
      <c r="M29" s="251"/>
      <c r="N29" s="251" t="s">
        <v>177</v>
      </c>
      <c r="O29" s="251"/>
      <c r="P29" s="251"/>
      <c r="Q29" s="252"/>
      <c r="R29" s="296" t="s">
        <v>178</v>
      </c>
      <c r="S29" s="296"/>
      <c r="T29" s="296"/>
      <c r="U29" s="297"/>
    </row>
    <row r="30" spans="2:21" s="161" customFormat="1" ht="15" customHeight="1" x14ac:dyDescent="0.25">
      <c r="B30" s="282" t="s">
        <v>104</v>
      </c>
      <c r="C30" s="283"/>
      <c r="D30" s="283"/>
      <c r="E30" s="284"/>
      <c r="F30" s="262" t="s">
        <v>91</v>
      </c>
      <c r="G30" s="285"/>
      <c r="H30" s="285"/>
      <c r="I30" s="286"/>
      <c r="J30" s="258" t="s">
        <v>288</v>
      </c>
      <c r="K30" s="259"/>
      <c r="L30" s="259"/>
      <c r="M30" s="260"/>
      <c r="N30" s="261" t="s">
        <v>92</v>
      </c>
      <c r="O30" s="261"/>
      <c r="P30" s="261"/>
      <c r="Q30" s="262"/>
      <c r="R30" s="263" t="s">
        <v>287</v>
      </c>
      <c r="S30" s="264"/>
      <c r="T30" s="264"/>
      <c r="U30" s="265"/>
    </row>
    <row r="31" spans="2:21" s="135" customFormat="1" ht="27.95" customHeight="1" x14ac:dyDescent="0.4">
      <c r="B31" s="287" t="s">
        <v>222</v>
      </c>
      <c r="C31" s="233"/>
      <c r="D31" s="233"/>
      <c r="E31" s="233"/>
      <c r="F31" s="288" t="s">
        <v>388</v>
      </c>
      <c r="G31" s="289"/>
      <c r="H31" s="289"/>
      <c r="I31" s="290"/>
      <c r="J31" s="229" t="s">
        <v>212</v>
      </c>
      <c r="K31" s="230"/>
      <c r="L31" s="230"/>
      <c r="M31" s="231"/>
      <c r="N31" s="232" t="s">
        <v>400</v>
      </c>
      <c r="O31" s="233"/>
      <c r="P31" s="233"/>
      <c r="Q31" s="233"/>
      <c r="R31" s="291" t="s">
        <v>333</v>
      </c>
      <c r="S31" s="292"/>
      <c r="T31" s="292"/>
      <c r="U31" s="293"/>
    </row>
    <row r="32" spans="2:21" s="135" customFormat="1" ht="24" customHeight="1" x14ac:dyDescent="0.4">
      <c r="B32" s="269" t="s">
        <v>309</v>
      </c>
      <c r="C32" s="270"/>
      <c r="D32" s="270"/>
      <c r="E32" s="271"/>
      <c r="F32" s="272" t="s">
        <v>387</v>
      </c>
      <c r="G32" s="273"/>
      <c r="H32" s="273"/>
      <c r="I32" s="273"/>
      <c r="J32" s="274" t="s">
        <v>411</v>
      </c>
      <c r="K32" s="275"/>
      <c r="L32" s="275"/>
      <c r="M32" s="276"/>
      <c r="N32" s="244" t="s">
        <v>410</v>
      </c>
      <c r="O32" s="245"/>
      <c r="P32" s="245"/>
      <c r="Q32" s="245"/>
      <c r="R32" s="277" t="s">
        <v>334</v>
      </c>
      <c r="S32" s="278"/>
      <c r="T32" s="278"/>
      <c r="U32" s="279"/>
    </row>
    <row r="33" spans="2:21" s="135" customFormat="1" ht="24" customHeight="1" x14ac:dyDescent="0.4">
      <c r="B33" s="280" t="s">
        <v>313</v>
      </c>
      <c r="C33" s="214"/>
      <c r="D33" s="214"/>
      <c r="E33" s="217"/>
      <c r="F33" s="281" t="s">
        <v>369</v>
      </c>
      <c r="G33" s="281"/>
      <c r="H33" s="281"/>
      <c r="I33" s="281"/>
      <c r="J33" s="214" t="s">
        <v>412</v>
      </c>
      <c r="K33" s="214"/>
      <c r="L33" s="214"/>
      <c r="M33" s="214"/>
      <c r="N33" s="215" t="s">
        <v>214</v>
      </c>
      <c r="O33" s="216"/>
      <c r="P33" s="216"/>
      <c r="Q33" s="216"/>
      <c r="R33" s="217" t="s">
        <v>421</v>
      </c>
      <c r="S33" s="211"/>
      <c r="T33" s="211"/>
      <c r="U33" s="218"/>
    </row>
    <row r="34" spans="2:21" s="119" customFormat="1" ht="18" customHeight="1" x14ac:dyDescent="0.25">
      <c r="B34" s="266" t="s">
        <v>110</v>
      </c>
      <c r="C34" s="223"/>
      <c r="D34" s="223"/>
      <c r="E34" s="221"/>
      <c r="F34" s="223" t="s">
        <v>141</v>
      </c>
      <c r="G34" s="223"/>
      <c r="H34" s="223"/>
      <c r="I34" s="223"/>
      <c r="J34" s="223" t="s">
        <v>141</v>
      </c>
      <c r="K34" s="223"/>
      <c r="L34" s="223"/>
      <c r="M34" s="223"/>
      <c r="N34" s="223" t="s">
        <v>110</v>
      </c>
      <c r="O34" s="223"/>
      <c r="P34" s="223"/>
      <c r="Q34" s="221"/>
      <c r="R34" s="221" t="s">
        <v>109</v>
      </c>
      <c r="S34" s="222"/>
      <c r="T34" s="222"/>
      <c r="U34" s="224"/>
    </row>
    <row r="35" spans="2:21" s="162" customFormat="1" ht="20.100000000000001" customHeight="1" x14ac:dyDescent="0.4">
      <c r="B35" s="267" t="s">
        <v>213</v>
      </c>
      <c r="C35" s="206"/>
      <c r="D35" s="206"/>
      <c r="E35" s="207"/>
      <c r="F35" s="206" t="s">
        <v>394</v>
      </c>
      <c r="G35" s="206"/>
      <c r="H35" s="206"/>
      <c r="I35" s="206"/>
      <c r="J35" s="206" t="s">
        <v>338</v>
      </c>
      <c r="K35" s="206"/>
      <c r="L35" s="206"/>
      <c r="M35" s="206"/>
      <c r="N35" s="207" t="s">
        <v>340</v>
      </c>
      <c r="O35" s="208"/>
      <c r="P35" s="208"/>
      <c r="Q35" s="208"/>
      <c r="R35" s="207" t="s">
        <v>186</v>
      </c>
      <c r="S35" s="208"/>
      <c r="T35" s="208"/>
      <c r="U35" s="268"/>
    </row>
    <row r="36" spans="2:21" s="119" customFormat="1" ht="12.95" customHeight="1" x14ac:dyDescent="0.25">
      <c r="B36" s="120" t="s">
        <v>45</v>
      </c>
      <c r="C36" s="121">
        <f>第四週明細!W12</f>
        <v>721.1</v>
      </c>
      <c r="D36" s="122" t="s">
        <v>9</v>
      </c>
      <c r="E36" s="123">
        <f>第四週明細!W8</f>
        <v>25.5</v>
      </c>
      <c r="F36" s="122" t="s">
        <v>45</v>
      </c>
      <c r="G36" s="121">
        <f>第四週明細!W20</f>
        <v>749.1</v>
      </c>
      <c r="H36" s="122" t="s">
        <v>9</v>
      </c>
      <c r="I36" s="123">
        <f>第四週明細!W16</f>
        <v>25.5</v>
      </c>
      <c r="J36" s="122" t="s">
        <v>45</v>
      </c>
      <c r="K36" s="121">
        <f>第四週明細!W28</f>
        <v>715.1</v>
      </c>
      <c r="L36" s="122" t="s">
        <v>9</v>
      </c>
      <c r="M36" s="129">
        <f>第四週明細!W24</f>
        <v>23.5</v>
      </c>
      <c r="N36" s="122" t="s">
        <v>45</v>
      </c>
      <c r="O36" s="121">
        <f>第四週明細!W36</f>
        <v>750.1</v>
      </c>
      <c r="P36" s="122" t="s">
        <v>9</v>
      </c>
      <c r="Q36" s="129">
        <f>第四週明細!W32</f>
        <v>26.5</v>
      </c>
      <c r="R36" s="122" t="s">
        <v>45</v>
      </c>
      <c r="S36" s="121">
        <f>第四週明細!W44</f>
        <v>734.6</v>
      </c>
      <c r="T36" s="122" t="s">
        <v>9</v>
      </c>
      <c r="U36" s="124">
        <f>第四週明細!W40</f>
        <v>25</v>
      </c>
    </row>
    <row r="37" spans="2:21" s="119" customFormat="1" ht="12.95" customHeight="1" thickBot="1" x14ac:dyDescent="0.3">
      <c r="B37" s="125" t="s">
        <v>7</v>
      </c>
      <c r="C37" s="126">
        <f>第四週明細!W6</f>
        <v>96.5</v>
      </c>
      <c r="D37" s="127" t="s">
        <v>11</v>
      </c>
      <c r="E37" s="126">
        <f>第四週明細!W10</f>
        <v>26.4</v>
      </c>
      <c r="F37" s="127" t="s">
        <v>7</v>
      </c>
      <c r="G37" s="126">
        <f>第四週明細!W14</f>
        <v>103.5</v>
      </c>
      <c r="H37" s="127" t="s">
        <v>47</v>
      </c>
      <c r="I37" s="126">
        <f>第四週明細!W18</f>
        <v>26.4</v>
      </c>
      <c r="J37" s="181" t="s">
        <v>7</v>
      </c>
      <c r="K37" s="182">
        <f>第四週明細!W22</f>
        <v>101.5</v>
      </c>
      <c r="L37" s="181" t="s">
        <v>11</v>
      </c>
      <c r="M37" s="183">
        <f>第四週明細!W26</f>
        <v>24.4</v>
      </c>
      <c r="N37" s="181" t="s">
        <v>7</v>
      </c>
      <c r="O37" s="182">
        <f>第四週明細!W30</f>
        <v>101</v>
      </c>
      <c r="P37" s="181" t="s">
        <v>11</v>
      </c>
      <c r="Q37" s="183">
        <f>第四週明細!W34</f>
        <v>26.9</v>
      </c>
      <c r="R37" s="181" t="s">
        <v>7</v>
      </c>
      <c r="S37" s="182">
        <f>第四週明細!W38</f>
        <v>101</v>
      </c>
      <c r="T37" s="181" t="s">
        <v>11</v>
      </c>
      <c r="U37" s="184">
        <f>第四週明細!W42</f>
        <v>26.4</v>
      </c>
    </row>
    <row r="38" spans="2:21" s="105" customFormat="1" ht="15" customHeight="1" x14ac:dyDescent="0.25">
      <c r="B38" s="249" t="s">
        <v>179</v>
      </c>
      <c r="C38" s="250"/>
      <c r="D38" s="250"/>
      <c r="E38" s="250"/>
      <c r="F38" s="251" t="s">
        <v>180</v>
      </c>
      <c r="G38" s="251"/>
      <c r="H38" s="251"/>
      <c r="I38" s="252"/>
      <c r="J38" s="251" t="s">
        <v>181</v>
      </c>
      <c r="K38" s="251"/>
      <c r="L38" s="251"/>
      <c r="M38" s="251"/>
      <c r="N38" s="251" t="s">
        <v>182</v>
      </c>
      <c r="O38" s="251"/>
      <c r="P38" s="251"/>
      <c r="Q38" s="252"/>
      <c r="R38" s="251" t="s">
        <v>183</v>
      </c>
      <c r="S38" s="251"/>
      <c r="T38" s="251"/>
      <c r="U38" s="253"/>
    </row>
    <row r="39" spans="2:21" s="161" customFormat="1" ht="15" customHeight="1" x14ac:dyDescent="0.25">
      <c r="B39" s="254" t="s">
        <v>104</v>
      </c>
      <c r="C39" s="255"/>
      <c r="D39" s="255"/>
      <c r="E39" s="255"/>
      <c r="F39" s="256" t="s">
        <v>105</v>
      </c>
      <c r="G39" s="257"/>
      <c r="H39" s="257"/>
      <c r="I39" s="257"/>
      <c r="J39" s="258" t="s">
        <v>290</v>
      </c>
      <c r="K39" s="259"/>
      <c r="L39" s="259"/>
      <c r="M39" s="260"/>
      <c r="N39" s="261" t="s">
        <v>89</v>
      </c>
      <c r="O39" s="261"/>
      <c r="P39" s="261"/>
      <c r="Q39" s="262"/>
      <c r="R39" s="263" t="s">
        <v>316</v>
      </c>
      <c r="S39" s="264"/>
      <c r="T39" s="264"/>
      <c r="U39" s="265"/>
    </row>
    <row r="40" spans="2:21" s="135" customFormat="1" ht="27.95" customHeight="1" x14ac:dyDescent="0.4">
      <c r="B40" s="225" t="s">
        <v>311</v>
      </c>
      <c r="C40" s="226"/>
      <c r="D40" s="226"/>
      <c r="E40" s="226"/>
      <c r="F40" s="227" t="s">
        <v>314</v>
      </c>
      <c r="G40" s="228"/>
      <c r="H40" s="228"/>
      <c r="I40" s="228"/>
      <c r="J40" s="229" t="s">
        <v>195</v>
      </c>
      <c r="K40" s="230"/>
      <c r="L40" s="230"/>
      <c r="M40" s="231"/>
      <c r="N40" s="232" t="s">
        <v>187</v>
      </c>
      <c r="O40" s="233"/>
      <c r="P40" s="233"/>
      <c r="Q40" s="233"/>
      <c r="R40" s="234" t="s">
        <v>315</v>
      </c>
      <c r="S40" s="235"/>
      <c r="T40" s="235"/>
      <c r="U40" s="236"/>
    </row>
    <row r="41" spans="2:21" s="135" customFormat="1" ht="24" customHeight="1" x14ac:dyDescent="0.4">
      <c r="B41" s="237" t="s">
        <v>312</v>
      </c>
      <c r="C41" s="238"/>
      <c r="D41" s="238"/>
      <c r="E41" s="238"/>
      <c r="F41" s="239" t="s">
        <v>413</v>
      </c>
      <c r="G41" s="240"/>
      <c r="H41" s="240"/>
      <c r="I41" s="240"/>
      <c r="J41" s="241" t="s">
        <v>342</v>
      </c>
      <c r="K41" s="242"/>
      <c r="L41" s="242"/>
      <c r="M41" s="243"/>
      <c r="N41" s="244" t="s">
        <v>219</v>
      </c>
      <c r="O41" s="245"/>
      <c r="P41" s="245"/>
      <c r="Q41" s="245"/>
      <c r="R41" s="246" t="s">
        <v>383</v>
      </c>
      <c r="S41" s="247"/>
      <c r="T41" s="247"/>
      <c r="U41" s="248"/>
    </row>
    <row r="42" spans="2:21" s="135" customFormat="1" ht="24" customHeight="1" x14ac:dyDescent="0.4">
      <c r="B42" s="210" t="s">
        <v>341</v>
      </c>
      <c r="C42" s="211"/>
      <c r="D42" s="211"/>
      <c r="E42" s="211"/>
      <c r="F42" s="212" t="s">
        <v>218</v>
      </c>
      <c r="G42" s="213"/>
      <c r="H42" s="213"/>
      <c r="I42" s="213"/>
      <c r="J42" s="214" t="s">
        <v>414</v>
      </c>
      <c r="K42" s="214"/>
      <c r="L42" s="214"/>
      <c r="M42" s="214"/>
      <c r="N42" s="215" t="s">
        <v>139</v>
      </c>
      <c r="O42" s="216"/>
      <c r="P42" s="216"/>
      <c r="Q42" s="216"/>
      <c r="R42" s="217" t="s">
        <v>343</v>
      </c>
      <c r="S42" s="211"/>
      <c r="T42" s="211"/>
      <c r="U42" s="218"/>
    </row>
    <row r="43" spans="2:21" s="119" customFormat="1" ht="18" customHeight="1" x14ac:dyDescent="0.25">
      <c r="B43" s="219" t="s">
        <v>217</v>
      </c>
      <c r="C43" s="220"/>
      <c r="D43" s="220"/>
      <c r="E43" s="220"/>
      <c r="F43" s="221" t="s">
        <v>109</v>
      </c>
      <c r="G43" s="222"/>
      <c r="H43" s="222"/>
      <c r="I43" s="222"/>
      <c r="J43" s="223" t="s">
        <v>110</v>
      </c>
      <c r="K43" s="223"/>
      <c r="L43" s="223"/>
      <c r="M43" s="223"/>
      <c r="N43" s="223" t="s">
        <v>109</v>
      </c>
      <c r="O43" s="223"/>
      <c r="P43" s="223"/>
      <c r="Q43" s="221"/>
      <c r="R43" s="221" t="s">
        <v>184</v>
      </c>
      <c r="S43" s="222"/>
      <c r="T43" s="222"/>
      <c r="U43" s="224"/>
    </row>
    <row r="44" spans="2:21" s="135" customFormat="1" ht="20.100000000000001" customHeight="1" x14ac:dyDescent="0.4">
      <c r="B44" s="202" t="s">
        <v>216</v>
      </c>
      <c r="C44" s="203"/>
      <c r="D44" s="203"/>
      <c r="E44" s="203"/>
      <c r="F44" s="204" t="s">
        <v>395</v>
      </c>
      <c r="G44" s="205"/>
      <c r="H44" s="205"/>
      <c r="I44" s="205"/>
      <c r="J44" s="206" t="s">
        <v>158</v>
      </c>
      <c r="K44" s="206"/>
      <c r="L44" s="206"/>
      <c r="M44" s="206"/>
      <c r="N44" s="207" t="s">
        <v>220</v>
      </c>
      <c r="O44" s="208"/>
      <c r="P44" s="208"/>
      <c r="Q44" s="208"/>
      <c r="R44" s="204" t="s">
        <v>160</v>
      </c>
      <c r="S44" s="205"/>
      <c r="T44" s="205"/>
      <c r="U44" s="209"/>
    </row>
    <row r="45" spans="2:21" s="119" customFormat="1" ht="12.95" customHeight="1" x14ac:dyDescent="0.25">
      <c r="B45" s="174" t="s">
        <v>45</v>
      </c>
      <c r="C45" s="121">
        <f>'第五週明細 '!W12</f>
        <v>734.8</v>
      </c>
      <c r="D45" s="176" t="s">
        <v>46</v>
      </c>
      <c r="E45" s="123">
        <f>'第五週明細 '!W8</f>
        <v>25.6</v>
      </c>
      <c r="F45" s="175" t="s">
        <v>45</v>
      </c>
      <c r="G45" s="121">
        <f>'第五週明細 '!W20</f>
        <v>736.2</v>
      </c>
      <c r="H45" s="176" t="s">
        <v>46</v>
      </c>
      <c r="I45" s="129">
        <f>'第五週明細 '!W16</f>
        <v>25</v>
      </c>
      <c r="J45" s="122" t="s">
        <v>45</v>
      </c>
      <c r="K45" s="121">
        <f>'第五週明細 '!W28</f>
        <v>718.9</v>
      </c>
      <c r="L45" s="122" t="s">
        <v>9</v>
      </c>
      <c r="M45" s="129">
        <f>'第五週明細 '!W24</f>
        <v>24.5</v>
      </c>
      <c r="N45" s="122" t="s">
        <v>45</v>
      </c>
      <c r="O45" s="121">
        <f>'第五週明細 '!W36</f>
        <v>728.2</v>
      </c>
      <c r="P45" s="122" t="s">
        <v>9</v>
      </c>
      <c r="Q45" s="129">
        <f>'第五週明細 '!W32</f>
        <v>25</v>
      </c>
      <c r="R45" s="122" t="s">
        <v>45</v>
      </c>
      <c r="S45" s="121">
        <f>'第五週明細 '!W44</f>
        <v>727.1</v>
      </c>
      <c r="T45" s="122" t="s">
        <v>9</v>
      </c>
      <c r="U45" s="124">
        <f>'第五週明細 '!W40</f>
        <v>25.9</v>
      </c>
    </row>
    <row r="46" spans="2:21" s="119" customFormat="1" ht="12.95" customHeight="1" thickBot="1" x14ac:dyDescent="0.3">
      <c r="B46" s="167" t="s">
        <v>44</v>
      </c>
      <c r="C46" s="172">
        <f>'第五週明細 '!W6</f>
        <v>100</v>
      </c>
      <c r="D46" s="171" t="s">
        <v>47</v>
      </c>
      <c r="E46" s="172">
        <f>'第五週明細 '!W10</f>
        <v>26.1</v>
      </c>
      <c r="F46" s="171" t="s">
        <v>44</v>
      </c>
      <c r="G46" s="172">
        <f>'第五週明細 '!W14</f>
        <v>101.5</v>
      </c>
      <c r="H46" s="171" t="s">
        <v>47</v>
      </c>
      <c r="I46" s="173">
        <f>'第五週明細 '!W18</f>
        <v>26.3</v>
      </c>
      <c r="J46" s="127" t="s">
        <v>7</v>
      </c>
      <c r="K46" s="126">
        <f>'第五週明細 '!W22</f>
        <v>98</v>
      </c>
      <c r="L46" s="127" t="s">
        <v>11</v>
      </c>
      <c r="M46" s="130">
        <f>'第五週明細 '!W24</f>
        <v>24.5</v>
      </c>
      <c r="N46" s="127" t="s">
        <v>7</v>
      </c>
      <c r="O46" s="126">
        <f>'第五週明細 '!W30</f>
        <v>101</v>
      </c>
      <c r="P46" s="127" t="s">
        <v>11</v>
      </c>
      <c r="Q46" s="130">
        <f>'第五週明細 '!W34</f>
        <v>24.8</v>
      </c>
      <c r="R46" s="127" t="s">
        <v>7</v>
      </c>
      <c r="S46" s="126">
        <f>'第五週明細 '!W38</f>
        <v>97</v>
      </c>
      <c r="T46" s="127" t="s">
        <v>11</v>
      </c>
      <c r="U46" s="128">
        <f>'第五週明細 '!W42</f>
        <v>26.5</v>
      </c>
    </row>
  </sheetData>
  <mergeCells count="182">
    <mergeCell ref="R2:U2"/>
    <mergeCell ref="B3:E3"/>
    <mergeCell ref="F3:I3"/>
    <mergeCell ref="J3:M3"/>
    <mergeCell ref="N3:Q3"/>
    <mergeCell ref="R3:U3"/>
    <mergeCell ref="B1:F1"/>
    <mergeCell ref="J1:M1"/>
    <mergeCell ref="N1:P1"/>
    <mergeCell ref="B2:E2"/>
    <mergeCell ref="F2:I2"/>
    <mergeCell ref="J2:M2"/>
    <mergeCell ref="N2:Q2"/>
    <mergeCell ref="B5:E5"/>
    <mergeCell ref="F5:I5"/>
    <mergeCell ref="J5:M5"/>
    <mergeCell ref="N5:Q5"/>
    <mergeCell ref="R5:U5"/>
    <mergeCell ref="V5:X5"/>
    <mergeCell ref="B4:E4"/>
    <mergeCell ref="F4:I4"/>
    <mergeCell ref="J4:M4"/>
    <mergeCell ref="N4:Q4"/>
    <mergeCell ref="R4:U4"/>
    <mergeCell ref="V4:X4"/>
    <mergeCell ref="B7:E7"/>
    <mergeCell ref="F7:I7"/>
    <mergeCell ref="J7:M7"/>
    <mergeCell ref="N7:Q7"/>
    <mergeCell ref="R7:U7"/>
    <mergeCell ref="V7:X7"/>
    <mergeCell ref="B6:E6"/>
    <mergeCell ref="F6:I6"/>
    <mergeCell ref="J6:M6"/>
    <mergeCell ref="N6:Q6"/>
    <mergeCell ref="R6:U6"/>
    <mergeCell ref="V6:X6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44:E44"/>
    <mergeCell ref="F44:I44"/>
    <mergeCell ref="J44:M44"/>
    <mergeCell ref="N44:Q44"/>
    <mergeCell ref="R44:U44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A21" zoomScale="55" zoomScaleNormal="55" workbookViewId="0">
      <selection activeCell="I40" sqref="I40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11.25" style="46" customWidth="1"/>
    <col min="7" max="7" width="18.625" style="46" customWidth="1"/>
    <col min="8" max="8" width="5.625" style="87" customWidth="1"/>
    <col min="9" max="9" width="11.875" style="46" customWidth="1"/>
    <col min="10" max="10" width="18.625" style="46" customWidth="1"/>
    <col min="11" max="11" width="5.625" style="87" customWidth="1"/>
    <col min="12" max="12" width="11.75" style="46" customWidth="1"/>
    <col min="13" max="13" width="18.625" style="46" customWidth="1"/>
    <col min="14" max="14" width="5.625" style="87" customWidth="1"/>
    <col min="15" max="15" width="12.125" style="46" customWidth="1"/>
    <col min="16" max="16" width="18.625" style="46" customWidth="1"/>
    <col min="17" max="17" width="5.625" style="87" customWidth="1"/>
    <col min="18" max="18" width="11.75" style="46" customWidth="1"/>
    <col min="19" max="19" width="18.625" style="46" customWidth="1"/>
    <col min="20" max="20" width="5.625" style="87" customWidth="1"/>
    <col min="21" max="21" width="12.7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4" width="9" style="20"/>
    <col min="35" max="16384" width="9" style="46"/>
  </cols>
  <sheetData>
    <row r="1" spans="2:37" s="7" customFormat="1" ht="38.25" x14ac:dyDescent="0.55000000000000004">
      <c r="B1" s="393" t="s">
        <v>371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6"/>
      <c r="AB1" s="8"/>
    </row>
    <row r="2" spans="2:37" s="7" customFormat="1" ht="18.95" customHeight="1" x14ac:dyDescent="0.45">
      <c r="B2" s="394"/>
      <c r="C2" s="395"/>
      <c r="D2" s="395"/>
      <c r="E2" s="395"/>
      <c r="F2" s="395"/>
      <c r="G2" s="395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7" s="20" customFormat="1" ht="30" customHeight="1" thickBot="1" x14ac:dyDescent="0.45">
      <c r="B3" s="99" t="s">
        <v>43</v>
      </c>
      <c r="C3" s="99"/>
      <c r="D3" s="10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7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4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  <c r="AH4" s="110"/>
      <c r="AI4" s="110"/>
      <c r="AJ4" s="110"/>
      <c r="AK4" s="110"/>
    </row>
    <row r="5" spans="2:37" s="41" customFormat="1" ht="27.75" x14ac:dyDescent="0.3">
      <c r="B5" s="36"/>
      <c r="C5" s="387"/>
      <c r="D5" s="37"/>
      <c r="E5" s="37"/>
      <c r="F5" s="1"/>
      <c r="G5" s="37"/>
      <c r="H5" s="37"/>
      <c r="I5" s="1"/>
      <c r="J5" s="37"/>
      <c r="K5" s="37"/>
      <c r="L5" s="1"/>
      <c r="M5" s="37"/>
      <c r="N5" s="37"/>
      <c r="O5" s="1"/>
      <c r="P5" s="37"/>
      <c r="Q5" s="37"/>
      <c r="R5" s="1"/>
      <c r="S5" s="37"/>
      <c r="T5" s="37"/>
      <c r="U5" s="1"/>
      <c r="V5" s="388"/>
      <c r="W5" s="38"/>
      <c r="X5" s="39"/>
      <c r="Y5" s="40"/>
      <c r="Z5" s="115"/>
      <c r="AA5" s="20"/>
      <c r="AB5" s="21"/>
      <c r="AC5" s="20"/>
      <c r="AD5" s="20"/>
      <c r="AE5" s="20"/>
      <c r="AF5" s="20"/>
      <c r="AG5" s="111"/>
      <c r="AH5" s="111"/>
      <c r="AI5" s="94"/>
      <c r="AJ5" s="5"/>
      <c r="AK5" s="112"/>
    </row>
    <row r="6" spans="2:37" ht="27.95" customHeight="1" x14ac:dyDescent="0.3">
      <c r="B6" s="42"/>
      <c r="C6" s="387"/>
      <c r="D6" s="2"/>
      <c r="E6" s="2"/>
      <c r="F6" s="2"/>
      <c r="G6" s="2"/>
      <c r="H6" s="3"/>
      <c r="I6" s="2"/>
      <c r="J6" s="2"/>
      <c r="K6" s="2"/>
      <c r="L6" s="2"/>
      <c r="M6" s="3"/>
      <c r="N6" s="2"/>
      <c r="O6" s="2"/>
      <c r="P6" s="2"/>
      <c r="Q6" s="2"/>
      <c r="R6" s="2"/>
      <c r="S6" s="142"/>
      <c r="T6" s="142"/>
      <c r="U6" s="142"/>
      <c r="V6" s="389"/>
      <c r="W6" s="113"/>
      <c r="X6" s="43"/>
      <c r="Y6" s="44"/>
      <c r="Z6" s="19"/>
      <c r="AA6" s="45"/>
      <c r="AC6" s="21"/>
      <c r="AD6" s="21"/>
      <c r="AE6" s="21"/>
      <c r="AF6" s="21"/>
      <c r="AG6" s="113"/>
      <c r="AH6" s="113"/>
      <c r="AI6" s="114"/>
      <c r="AJ6" s="5"/>
      <c r="AK6" s="20"/>
    </row>
    <row r="7" spans="2:37" ht="27.95" customHeight="1" x14ac:dyDescent="0.3">
      <c r="B7" s="42"/>
      <c r="C7" s="387"/>
      <c r="D7" s="3"/>
      <c r="E7" s="3"/>
      <c r="F7" s="3"/>
      <c r="G7" s="2"/>
      <c r="H7" s="3"/>
      <c r="I7" s="2"/>
      <c r="J7" s="2"/>
      <c r="K7" s="2"/>
      <c r="L7" s="2"/>
      <c r="M7" s="3"/>
      <c r="N7" s="2"/>
      <c r="O7" s="2"/>
      <c r="P7" s="2"/>
      <c r="Q7" s="2"/>
      <c r="R7" s="2"/>
      <c r="S7" s="142"/>
      <c r="T7" s="142"/>
      <c r="U7" s="142"/>
      <c r="V7" s="389"/>
      <c r="W7" s="47"/>
      <c r="X7" s="48"/>
      <c r="Y7" s="44"/>
      <c r="Z7" s="20"/>
      <c r="AA7" s="49"/>
      <c r="AC7" s="50"/>
      <c r="AD7" s="21"/>
      <c r="AE7" s="21"/>
      <c r="AF7" s="51"/>
      <c r="AG7" s="111"/>
      <c r="AH7" s="111"/>
      <c r="AI7" s="94"/>
      <c r="AJ7" s="5"/>
      <c r="AK7" s="20"/>
    </row>
    <row r="8" spans="2:37" ht="27.95" customHeight="1" x14ac:dyDescent="0.3">
      <c r="B8" s="42"/>
      <c r="C8" s="387"/>
      <c r="D8" s="3"/>
      <c r="E8" s="3"/>
      <c r="F8" s="3"/>
      <c r="G8" s="2"/>
      <c r="H8" s="106"/>
      <c r="I8" s="2"/>
      <c r="J8" s="2"/>
      <c r="K8" s="104"/>
      <c r="L8" s="2"/>
      <c r="M8" s="3"/>
      <c r="N8" s="52"/>
      <c r="O8" s="2"/>
      <c r="P8" s="2"/>
      <c r="Q8" s="52"/>
      <c r="R8" s="2"/>
      <c r="S8" s="142"/>
      <c r="T8" s="142"/>
      <c r="U8" s="142"/>
      <c r="V8" s="389"/>
      <c r="W8" s="108"/>
      <c r="X8" s="48"/>
      <c r="Y8" s="44"/>
      <c r="Z8" s="19"/>
      <c r="AC8" s="21"/>
      <c r="AD8" s="21"/>
      <c r="AE8" s="21"/>
      <c r="AF8" s="21"/>
      <c r="AG8" s="113"/>
      <c r="AH8" s="113"/>
      <c r="AI8" s="94"/>
      <c r="AJ8" s="5"/>
      <c r="AK8" s="20"/>
    </row>
    <row r="9" spans="2:37" ht="27.95" customHeight="1" x14ac:dyDescent="0.25">
      <c r="B9" s="391"/>
      <c r="C9" s="387"/>
      <c r="D9" s="3"/>
      <c r="E9" s="3"/>
      <c r="F9" s="3"/>
      <c r="G9" s="2"/>
      <c r="H9" s="52"/>
      <c r="I9" s="2"/>
      <c r="J9" s="2"/>
      <c r="K9" s="52"/>
      <c r="L9" s="2"/>
      <c r="M9" s="2"/>
      <c r="N9" s="104"/>
      <c r="O9" s="2"/>
      <c r="P9" s="2"/>
      <c r="Q9" s="52"/>
      <c r="R9" s="2"/>
      <c r="S9" s="3"/>
      <c r="T9" s="52"/>
      <c r="U9" s="2"/>
      <c r="V9" s="389"/>
      <c r="W9" s="47"/>
      <c r="X9" s="48"/>
      <c r="Y9" s="44"/>
      <c r="Z9" s="20"/>
      <c r="AC9" s="21"/>
      <c r="AD9" s="21"/>
      <c r="AE9" s="21"/>
      <c r="AF9" s="21"/>
      <c r="AG9" s="111"/>
      <c r="AH9" s="111"/>
      <c r="AI9" s="94"/>
      <c r="AJ9" s="5"/>
      <c r="AK9" s="20"/>
    </row>
    <row r="10" spans="2:37" ht="27.95" customHeight="1" x14ac:dyDescent="0.3">
      <c r="B10" s="391"/>
      <c r="C10" s="387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389"/>
      <c r="W10" s="108"/>
      <c r="X10" s="98"/>
      <c r="Y10" s="53"/>
      <c r="Z10" s="19"/>
      <c r="AG10" s="113"/>
      <c r="AH10" s="113"/>
      <c r="AI10" s="18"/>
      <c r="AJ10" s="5"/>
      <c r="AK10" s="20"/>
    </row>
    <row r="11" spans="2:37" ht="27.95" customHeight="1" x14ac:dyDescent="0.25">
      <c r="B11" s="54"/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89"/>
      <c r="W11" s="47"/>
      <c r="X11" s="56"/>
      <c r="Y11" s="44"/>
      <c r="Z11" s="20"/>
      <c r="AG11" s="111"/>
      <c r="AH11" s="111"/>
      <c r="AI11" s="107"/>
      <c r="AJ11" s="5"/>
      <c r="AK11" s="20"/>
    </row>
    <row r="12" spans="2:37" ht="27.95" customHeight="1" x14ac:dyDescent="0.3">
      <c r="B12" s="57"/>
      <c r="C12" s="60"/>
      <c r="D12" s="61"/>
      <c r="E12" s="61"/>
      <c r="F12" s="4"/>
      <c r="G12" s="4"/>
      <c r="H12" s="61"/>
      <c r="I12" s="4"/>
      <c r="J12" s="4"/>
      <c r="K12" s="61"/>
      <c r="L12" s="4"/>
      <c r="M12" s="4"/>
      <c r="N12" s="61"/>
      <c r="O12" s="4"/>
      <c r="P12" s="4"/>
      <c r="Q12" s="61"/>
      <c r="R12" s="4"/>
      <c r="S12" s="4"/>
      <c r="T12" s="61"/>
      <c r="U12" s="4"/>
      <c r="V12" s="390"/>
      <c r="W12" s="109"/>
      <c r="X12" s="62"/>
      <c r="Y12" s="63"/>
      <c r="Z12" s="19"/>
      <c r="AC12" s="59"/>
      <c r="AD12" s="59"/>
      <c r="AE12" s="59"/>
      <c r="AG12" s="116"/>
      <c r="AH12" s="116"/>
      <c r="AI12" s="17"/>
      <c r="AJ12" s="5"/>
      <c r="AK12" s="20"/>
    </row>
    <row r="13" spans="2:37" s="41" customFormat="1" ht="27.95" customHeight="1" x14ac:dyDescent="0.3">
      <c r="B13" s="36"/>
      <c r="C13" s="38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88"/>
      <c r="W13" s="38"/>
      <c r="X13" s="39"/>
      <c r="Y13" s="40"/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  <c r="AH13" s="112"/>
      <c r="AI13" s="112"/>
      <c r="AJ13" s="112"/>
      <c r="AK13" s="112"/>
    </row>
    <row r="14" spans="2:37" ht="27.95" customHeight="1" x14ac:dyDescent="0.3">
      <c r="B14" s="42"/>
      <c r="C14" s="387"/>
      <c r="D14" s="2"/>
      <c r="E14" s="2"/>
      <c r="F14" s="2"/>
      <c r="G14" s="2"/>
      <c r="H14" s="3"/>
      <c r="I14" s="2"/>
      <c r="J14" s="3"/>
      <c r="K14" s="2"/>
      <c r="L14" s="3"/>
      <c r="M14" s="3"/>
      <c r="N14" s="2"/>
      <c r="O14" s="2"/>
      <c r="P14" s="2"/>
      <c r="Q14" s="2"/>
      <c r="R14" s="2"/>
      <c r="S14" s="2"/>
      <c r="T14" s="2"/>
      <c r="U14" s="2"/>
      <c r="V14" s="389"/>
      <c r="W14" s="113"/>
      <c r="X14" s="43"/>
      <c r="Y14" s="44"/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7" ht="27.95" customHeight="1" x14ac:dyDescent="0.3">
      <c r="B15" s="42"/>
      <c r="C15" s="387"/>
      <c r="D15" s="2"/>
      <c r="E15" s="2"/>
      <c r="F15" s="2"/>
      <c r="G15" s="2"/>
      <c r="H15" s="3"/>
      <c r="I15" s="2"/>
      <c r="J15" s="3"/>
      <c r="K15" s="2"/>
      <c r="L15" s="3"/>
      <c r="M15" s="3"/>
      <c r="N15" s="2"/>
      <c r="O15" s="2"/>
      <c r="P15" s="2"/>
      <c r="Q15" s="2"/>
      <c r="R15" s="2"/>
      <c r="S15" s="2"/>
      <c r="T15" s="2"/>
      <c r="U15" s="2"/>
      <c r="V15" s="389"/>
      <c r="W15" s="47"/>
      <c r="X15" s="48"/>
      <c r="Y15" s="44"/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7" ht="27.95" customHeight="1" x14ac:dyDescent="0.3">
      <c r="B16" s="42"/>
      <c r="C16" s="387"/>
      <c r="D16" s="52"/>
      <c r="E16" s="52"/>
      <c r="F16" s="2"/>
      <c r="G16" s="2"/>
      <c r="H16" s="52"/>
      <c r="I16" s="2"/>
      <c r="J16" s="3"/>
      <c r="K16" s="52"/>
      <c r="L16" s="3"/>
      <c r="M16" s="3"/>
      <c r="N16" s="52"/>
      <c r="O16" s="2"/>
      <c r="P16" s="2"/>
      <c r="Q16" s="52"/>
      <c r="R16" s="2"/>
      <c r="S16" s="3"/>
      <c r="T16" s="52"/>
      <c r="U16" s="2"/>
      <c r="V16" s="389"/>
      <c r="W16" s="108"/>
      <c r="X16" s="48"/>
      <c r="Y16" s="44"/>
      <c r="Z16" s="19"/>
      <c r="AA16" s="20" t="s">
        <v>31</v>
      </c>
      <c r="AB16" s="21">
        <v>1.6</v>
      </c>
      <c r="AC16" s="21">
        <f>AB16*1</f>
        <v>1.6</v>
      </c>
      <c r="AD16" s="21" t="s">
        <v>29</v>
      </c>
      <c r="AE16" s="21">
        <f>AB16*5</f>
        <v>8</v>
      </c>
      <c r="AF16" s="21">
        <f>AC16*4+AE16*4</f>
        <v>38.4</v>
      </c>
      <c r="AG16" s="113"/>
    </row>
    <row r="17" spans="2:34" ht="27.95" customHeight="1" x14ac:dyDescent="0.25">
      <c r="B17" s="391"/>
      <c r="C17" s="387"/>
      <c r="D17" s="52"/>
      <c r="E17" s="52"/>
      <c r="F17" s="2"/>
      <c r="G17" s="2"/>
      <c r="H17" s="52"/>
      <c r="I17" s="2"/>
      <c r="J17" s="3"/>
      <c r="K17" s="52"/>
      <c r="L17" s="3"/>
      <c r="M17" s="3"/>
      <c r="N17" s="52"/>
      <c r="O17" s="2"/>
      <c r="P17" s="2"/>
      <c r="Q17" s="52"/>
      <c r="R17" s="2"/>
      <c r="S17" s="3"/>
      <c r="T17" s="52"/>
      <c r="U17" s="2"/>
      <c r="V17" s="389"/>
      <c r="W17" s="47"/>
      <c r="X17" s="48"/>
      <c r="Y17" s="44"/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4" ht="27.95" customHeight="1" x14ac:dyDescent="0.3">
      <c r="B18" s="391"/>
      <c r="C18" s="387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389"/>
      <c r="W18" s="108"/>
      <c r="X18" s="98"/>
      <c r="Y18" s="53"/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4" ht="27.95" customHeight="1" x14ac:dyDescent="0.25">
      <c r="B19" s="54"/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389"/>
      <c r="W19" s="47"/>
      <c r="X19" s="56"/>
      <c r="Y19" s="44"/>
      <c r="Z19" s="20"/>
      <c r="AC19" s="20">
        <f>SUM(AC14:AC18)</f>
        <v>28</v>
      </c>
      <c r="AD19" s="20">
        <f>SUM(AD14:AD18)</f>
        <v>22.5</v>
      </c>
      <c r="AE19" s="20">
        <f>SUM(AE14:AE18)</f>
        <v>116</v>
      </c>
      <c r="AF19" s="20">
        <f>AC19*4+AD19*9+AE19*4</f>
        <v>778.5</v>
      </c>
      <c r="AG19" s="111"/>
    </row>
    <row r="20" spans="2:34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90"/>
      <c r="W20" s="109"/>
      <c r="X20" s="62"/>
      <c r="Y20" s="63"/>
      <c r="Z20" s="19"/>
      <c r="AC20" s="59">
        <f>AC19*4/AF19</f>
        <v>0.14386640976236351</v>
      </c>
      <c r="AD20" s="59">
        <f>AD19*9/AF19</f>
        <v>0.26011560693641617</v>
      </c>
      <c r="AE20" s="59">
        <f>AE19*4/AF19</f>
        <v>0.59601798330122024</v>
      </c>
      <c r="AG20" s="116"/>
    </row>
    <row r="21" spans="2:34" s="41" customFormat="1" ht="27.95" customHeight="1" x14ac:dyDescent="0.3">
      <c r="B21" s="36"/>
      <c r="C21" s="398"/>
      <c r="D21" s="138"/>
      <c r="E21" s="138"/>
      <c r="F21" s="138"/>
      <c r="G21" s="138"/>
      <c r="H21" s="138"/>
      <c r="I21" s="138"/>
      <c r="J21" s="138"/>
      <c r="K21" s="138"/>
      <c r="L21" s="195"/>
      <c r="M21" s="196"/>
      <c r="N21" s="138"/>
      <c r="O21" s="138"/>
      <c r="P21" s="138"/>
      <c r="Q21" s="138"/>
      <c r="R21" s="138"/>
      <c r="S21" s="138"/>
      <c r="T21" s="138"/>
      <c r="U21" s="138"/>
      <c r="V21" s="399"/>
      <c r="W21" s="38"/>
      <c r="X21" s="39"/>
      <c r="Y21" s="40"/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  <c r="AH21" s="112"/>
    </row>
    <row r="22" spans="2:34" s="69" customFormat="1" ht="27.75" customHeight="1" x14ac:dyDescent="0.4">
      <c r="B22" s="42"/>
      <c r="C22" s="398"/>
      <c r="D22" s="2"/>
      <c r="E22" s="3"/>
      <c r="F22" s="2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400"/>
      <c r="W22" s="113"/>
      <c r="X22" s="43"/>
      <c r="Y22" s="44"/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  <c r="AH22" s="70"/>
    </row>
    <row r="23" spans="2:34" s="69" customFormat="1" ht="27.95" customHeight="1" x14ac:dyDescent="0.3">
      <c r="B23" s="42"/>
      <c r="C23" s="398"/>
      <c r="D23" s="2"/>
      <c r="E23" s="3"/>
      <c r="F23" s="2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400"/>
      <c r="W23" s="47"/>
      <c r="X23" s="48"/>
      <c r="Y23" s="44"/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11"/>
      <c r="AH23" s="70"/>
    </row>
    <row r="24" spans="2:34" s="69" customFormat="1" ht="27.95" customHeight="1" x14ac:dyDescent="0.4">
      <c r="B24" s="42"/>
      <c r="C24" s="398"/>
      <c r="D24" s="3"/>
      <c r="E24" s="3"/>
      <c r="F24" s="3"/>
      <c r="G24" s="140"/>
      <c r="H24" s="141"/>
      <c r="I24" s="140"/>
      <c r="J24" s="140"/>
      <c r="K24" s="141"/>
      <c r="L24" s="140"/>
      <c r="M24" s="140"/>
      <c r="N24" s="141"/>
      <c r="O24" s="140"/>
      <c r="P24" s="140"/>
      <c r="Q24" s="141"/>
      <c r="R24" s="140"/>
      <c r="S24" s="142"/>
      <c r="T24" s="141"/>
      <c r="U24" s="140"/>
      <c r="V24" s="400"/>
      <c r="W24" s="108"/>
      <c r="X24" s="48"/>
      <c r="Y24" s="44"/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  <c r="AH24" s="70"/>
    </row>
    <row r="25" spans="2:34" s="69" customFormat="1" ht="27.95" customHeight="1" x14ac:dyDescent="0.25">
      <c r="B25" s="391"/>
      <c r="C25" s="398"/>
      <c r="D25" s="3"/>
      <c r="E25" s="3"/>
      <c r="F25" s="3"/>
      <c r="G25" s="140"/>
      <c r="H25" s="141"/>
      <c r="I25" s="140"/>
      <c r="J25" s="140"/>
      <c r="K25" s="141"/>
      <c r="L25" s="140"/>
      <c r="M25" s="140"/>
      <c r="N25" s="141"/>
      <c r="O25" s="140"/>
      <c r="P25" s="140"/>
      <c r="Q25" s="141"/>
      <c r="R25" s="140"/>
      <c r="S25" s="140"/>
      <c r="T25" s="141"/>
      <c r="U25" s="140"/>
      <c r="V25" s="400"/>
      <c r="W25" s="47"/>
      <c r="X25" s="48"/>
      <c r="Y25" s="44"/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  <c r="AH25" s="70"/>
    </row>
    <row r="26" spans="2:34" s="69" customFormat="1" ht="27.95" customHeight="1" x14ac:dyDescent="0.4">
      <c r="B26" s="391"/>
      <c r="C26" s="398"/>
      <c r="D26" s="3"/>
      <c r="E26" s="3"/>
      <c r="F26" s="3"/>
      <c r="G26" s="143"/>
      <c r="H26" s="141"/>
      <c r="I26" s="140"/>
      <c r="J26" s="140"/>
      <c r="K26" s="141"/>
      <c r="L26" s="140"/>
      <c r="M26" s="140"/>
      <c r="N26" s="141"/>
      <c r="O26" s="140"/>
      <c r="P26" s="140"/>
      <c r="Q26" s="141"/>
      <c r="R26" s="140"/>
      <c r="S26" s="140"/>
      <c r="T26" s="141"/>
      <c r="U26" s="140"/>
      <c r="V26" s="400"/>
      <c r="W26" s="108"/>
      <c r="X26" s="98"/>
      <c r="Y26" s="53"/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  <c r="AH26" s="70"/>
    </row>
    <row r="27" spans="2:34" s="69" customFormat="1" ht="27.95" customHeight="1" x14ac:dyDescent="0.25">
      <c r="B27" s="54"/>
      <c r="C27" s="145"/>
      <c r="D27" s="3"/>
      <c r="E27" s="52"/>
      <c r="F27" s="3"/>
      <c r="G27" s="140"/>
      <c r="H27" s="141"/>
      <c r="I27" s="140"/>
      <c r="J27" s="140"/>
      <c r="K27" s="141"/>
      <c r="L27" s="140"/>
      <c r="M27" s="140"/>
      <c r="N27" s="141"/>
      <c r="O27" s="140"/>
      <c r="P27" s="140"/>
      <c r="Q27" s="141"/>
      <c r="R27" s="140"/>
      <c r="S27" s="140"/>
      <c r="T27" s="141"/>
      <c r="U27" s="140"/>
      <c r="V27" s="400"/>
      <c r="W27" s="47"/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1"/>
      <c r="AH27" s="70"/>
    </row>
    <row r="28" spans="2:34" s="69" customFormat="1" ht="27.95" customHeight="1" thickBot="1" x14ac:dyDescent="0.45">
      <c r="B28" s="57"/>
      <c r="C28" s="147"/>
      <c r="D28" s="141"/>
      <c r="E28" s="141"/>
      <c r="F28" s="140"/>
      <c r="G28" s="140"/>
      <c r="H28" s="141"/>
      <c r="I28" s="140"/>
      <c r="J28" s="140"/>
      <c r="K28" s="141"/>
      <c r="L28" s="140"/>
      <c r="M28" s="140"/>
      <c r="N28" s="141"/>
      <c r="O28" s="140"/>
      <c r="P28" s="140"/>
      <c r="Q28" s="141"/>
      <c r="R28" s="140"/>
      <c r="S28" s="140"/>
      <c r="T28" s="141"/>
      <c r="U28" s="140"/>
      <c r="V28" s="401"/>
      <c r="W28" s="109"/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6"/>
      <c r="AH28" s="70"/>
    </row>
    <row r="29" spans="2:34" s="41" customFormat="1" ht="27.95" customHeight="1" x14ac:dyDescent="0.3">
      <c r="B29" s="137"/>
      <c r="C29" s="39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399"/>
      <c r="W29" s="38"/>
      <c r="X29" s="39"/>
      <c r="Y29" s="40"/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  <c r="AH29" s="112"/>
    </row>
    <row r="30" spans="2:34" ht="27.95" customHeight="1" x14ac:dyDescent="0.3">
      <c r="B30" s="139"/>
      <c r="C30" s="398"/>
      <c r="D30" s="2"/>
      <c r="E30" s="2"/>
      <c r="F30" s="2"/>
      <c r="G30" s="2"/>
      <c r="H30" s="140"/>
      <c r="I30" s="140"/>
      <c r="J30" s="142"/>
      <c r="K30" s="142"/>
      <c r="L30" s="142"/>
      <c r="M30" s="2"/>
      <c r="N30" s="141"/>
      <c r="O30" s="2"/>
      <c r="P30" s="2"/>
      <c r="Q30" s="140"/>
      <c r="R30" s="140"/>
      <c r="S30" s="2"/>
      <c r="T30" s="2"/>
      <c r="U30" s="2"/>
      <c r="V30" s="400"/>
      <c r="W30" s="113"/>
      <c r="X30" s="43"/>
      <c r="Y30" s="44"/>
      <c r="Z30" s="19"/>
      <c r="AA30" s="45" t="s">
        <v>26</v>
      </c>
      <c r="AB30" s="21">
        <v>6.3</v>
      </c>
      <c r="AC30" s="21">
        <f>AB30*2</f>
        <v>12.6</v>
      </c>
      <c r="AD30" s="21"/>
      <c r="AE30" s="21">
        <f>AB30*15</f>
        <v>94.5</v>
      </c>
      <c r="AF30" s="21">
        <f>AC30*4+AE30*4</f>
        <v>428.4</v>
      </c>
      <c r="AG30" s="113"/>
    </row>
    <row r="31" spans="2:34" ht="27.95" customHeight="1" x14ac:dyDescent="0.3">
      <c r="B31" s="139"/>
      <c r="C31" s="398"/>
      <c r="D31" s="2"/>
      <c r="E31" s="2"/>
      <c r="F31" s="2"/>
      <c r="G31" s="140"/>
      <c r="H31" s="140"/>
      <c r="I31" s="140"/>
      <c r="J31" s="142"/>
      <c r="K31" s="142"/>
      <c r="L31" s="142"/>
      <c r="M31" s="2"/>
      <c r="N31" s="140"/>
      <c r="O31" s="2"/>
      <c r="P31" s="2"/>
      <c r="Q31" s="52"/>
      <c r="R31" s="2"/>
      <c r="S31" s="2"/>
      <c r="T31" s="2"/>
      <c r="U31" s="2"/>
      <c r="V31" s="400"/>
      <c r="W31" s="47"/>
      <c r="X31" s="48"/>
      <c r="Y31" s="44"/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4" ht="27.95" customHeight="1" x14ac:dyDescent="0.3">
      <c r="B32" s="139"/>
      <c r="C32" s="398"/>
      <c r="D32" s="141"/>
      <c r="E32" s="141"/>
      <c r="F32" s="140"/>
      <c r="G32" s="140"/>
      <c r="H32" s="141"/>
      <c r="I32" s="140"/>
      <c r="J32" s="2"/>
      <c r="K32" s="185"/>
      <c r="L32" s="142"/>
      <c r="M32" s="2"/>
      <c r="N32" s="141"/>
      <c r="O32" s="2"/>
      <c r="P32" s="2"/>
      <c r="Q32" s="52"/>
      <c r="R32" s="2"/>
      <c r="S32" s="3"/>
      <c r="T32" s="52"/>
      <c r="U32" s="2"/>
      <c r="V32" s="400"/>
      <c r="W32" s="108"/>
      <c r="X32" s="48"/>
      <c r="Y32" s="44"/>
      <c r="Z32" s="19"/>
      <c r="AA32" s="20" t="s">
        <v>31</v>
      </c>
      <c r="AB32" s="21">
        <v>1.7</v>
      </c>
      <c r="AC32" s="21">
        <f>AB32*1</f>
        <v>1.7</v>
      </c>
      <c r="AD32" s="21" t="s">
        <v>29</v>
      </c>
      <c r="AE32" s="21">
        <f>AB32*5</f>
        <v>8.5</v>
      </c>
      <c r="AF32" s="21">
        <f>AC32*4+AE32*4</f>
        <v>40.799999999999997</v>
      </c>
      <c r="AG32" s="113"/>
    </row>
    <row r="33" spans="2:34" ht="27.95" customHeight="1" x14ac:dyDescent="0.25">
      <c r="B33" s="392"/>
      <c r="C33" s="398"/>
      <c r="D33" s="141"/>
      <c r="E33" s="141"/>
      <c r="F33" s="140"/>
      <c r="G33" s="140"/>
      <c r="H33" s="141"/>
      <c r="I33" s="140"/>
      <c r="J33" s="142"/>
      <c r="K33" s="141"/>
      <c r="L33" s="142"/>
      <c r="M33" s="2"/>
      <c r="N33" s="141"/>
      <c r="O33" s="2"/>
      <c r="P33" s="140"/>
      <c r="Q33" s="141"/>
      <c r="R33" s="140"/>
      <c r="S33" s="2"/>
      <c r="T33" s="104"/>
      <c r="U33" s="2"/>
      <c r="V33" s="400"/>
      <c r="W33" s="47"/>
      <c r="X33" s="48"/>
      <c r="Y33" s="44"/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4" ht="27.95" customHeight="1" x14ac:dyDescent="0.3">
      <c r="B34" s="392"/>
      <c r="C34" s="398"/>
      <c r="D34" s="141"/>
      <c r="E34" s="141"/>
      <c r="F34" s="140"/>
      <c r="G34" s="140"/>
      <c r="H34" s="141"/>
      <c r="I34" s="140"/>
      <c r="J34" s="142"/>
      <c r="K34" s="141"/>
      <c r="L34" s="142"/>
      <c r="M34" s="2"/>
      <c r="N34" s="141"/>
      <c r="O34" s="2"/>
      <c r="P34" s="140"/>
      <c r="Q34" s="141"/>
      <c r="R34" s="140"/>
      <c r="S34" s="2"/>
      <c r="T34" s="52"/>
      <c r="U34" s="2"/>
      <c r="V34" s="400"/>
      <c r="W34" s="108"/>
      <c r="X34" s="98"/>
      <c r="Y34" s="53"/>
      <c r="Z34" s="197"/>
      <c r="AA34" s="20" t="s">
        <v>35</v>
      </c>
      <c r="AB34" s="21">
        <v>1</v>
      </c>
      <c r="AE34" s="20">
        <f>AB34*15</f>
        <v>15</v>
      </c>
      <c r="AG34" s="113"/>
    </row>
    <row r="35" spans="2:34" ht="27.95" customHeight="1" x14ac:dyDescent="0.25">
      <c r="B35" s="144"/>
      <c r="C35" s="148"/>
      <c r="D35" s="141"/>
      <c r="E35" s="141"/>
      <c r="F35" s="140"/>
      <c r="G35" s="140"/>
      <c r="H35" s="141"/>
      <c r="I35" s="140"/>
      <c r="J35" s="140"/>
      <c r="K35" s="141"/>
      <c r="L35" s="140"/>
      <c r="M35" s="2"/>
      <c r="N35" s="141"/>
      <c r="O35" s="2"/>
      <c r="P35" s="140"/>
      <c r="Q35" s="141"/>
      <c r="R35" s="140"/>
      <c r="S35" s="140"/>
      <c r="T35" s="140"/>
      <c r="U35" s="140"/>
      <c r="V35" s="400"/>
      <c r="W35" s="47"/>
      <c r="X35" s="56"/>
      <c r="Y35" s="44"/>
      <c r="Z35" s="20"/>
      <c r="AC35" s="20">
        <f>SUM(AC30:AC34)</f>
        <v>28.3</v>
      </c>
      <c r="AD35" s="20">
        <f>SUM(AD30:AD34)</f>
        <v>22.5</v>
      </c>
      <c r="AE35" s="20">
        <f>SUM(AE30:AE34)</f>
        <v>118</v>
      </c>
      <c r="AF35" s="20">
        <f>AC35*4+AD35*9+AE35*4</f>
        <v>787.7</v>
      </c>
      <c r="AG35" s="111"/>
    </row>
    <row r="36" spans="2:34" ht="27.95" customHeight="1" x14ac:dyDescent="0.3">
      <c r="B36" s="146"/>
      <c r="C36" s="149"/>
      <c r="D36" s="141"/>
      <c r="E36" s="141"/>
      <c r="F36" s="140"/>
      <c r="G36" s="140"/>
      <c r="H36" s="141"/>
      <c r="I36" s="140"/>
      <c r="J36" s="140"/>
      <c r="K36" s="141"/>
      <c r="L36" s="140"/>
      <c r="M36" s="140"/>
      <c r="N36" s="141"/>
      <c r="O36" s="140"/>
      <c r="P36" s="140"/>
      <c r="Q36" s="141"/>
      <c r="R36" s="140"/>
      <c r="S36" s="140"/>
      <c r="T36" s="141"/>
      <c r="U36" s="140"/>
      <c r="V36" s="401"/>
      <c r="W36" s="109"/>
      <c r="X36" s="62"/>
      <c r="Y36" s="63"/>
      <c r="Z36" s="19"/>
      <c r="AC36" s="59">
        <f>AC35*4/AF35</f>
        <v>0.14370953408658119</v>
      </c>
      <c r="AD36" s="59">
        <f>AD35*9/AF35</f>
        <v>0.25707756760187889</v>
      </c>
      <c r="AE36" s="59">
        <f>AE35*4/AF35</f>
        <v>0.5992128983115399</v>
      </c>
      <c r="AG36" s="116"/>
    </row>
    <row r="37" spans="2:34" s="41" customFormat="1" ht="27.95" customHeight="1" x14ac:dyDescent="0.3">
      <c r="B37" s="178">
        <v>12</v>
      </c>
      <c r="C37" s="398"/>
      <c r="D37" s="138" t="str">
        <f>'106.12月菜單'!R3</f>
        <v>台式炒麵</v>
      </c>
      <c r="E37" s="138" t="s">
        <v>291</v>
      </c>
      <c r="F37" s="138"/>
      <c r="G37" s="138" t="str">
        <f>'106.12月菜單'!R4</f>
        <v>無骨鹽酥雞(炸)</v>
      </c>
      <c r="H37" s="138" t="s">
        <v>94</v>
      </c>
      <c r="I37" s="138"/>
      <c r="J37" s="138" t="str">
        <f>'106.12月菜單'!R5</f>
        <v>QQ滷蛋</v>
      </c>
      <c r="K37" s="138" t="s">
        <v>382</v>
      </c>
      <c r="L37" s="138"/>
      <c r="M37" s="138" t="str">
        <f>'106.12月菜單'!R6</f>
        <v>白菜肉片鍋</v>
      </c>
      <c r="N37" s="138" t="s">
        <v>49</v>
      </c>
      <c r="O37" s="138"/>
      <c r="P37" s="138" t="str">
        <f>'106.12月菜單'!R7</f>
        <v>深色蔬菜</v>
      </c>
      <c r="Q37" s="138" t="s">
        <v>54</v>
      </c>
      <c r="R37" s="138"/>
      <c r="S37" s="138" t="str">
        <f>'106.12月菜單'!R8</f>
        <v>小丸子湯(加)</v>
      </c>
      <c r="T37" s="138" t="s">
        <v>53</v>
      </c>
      <c r="U37" s="138"/>
      <c r="V37" s="399"/>
      <c r="W37" s="38" t="s">
        <v>44</v>
      </c>
      <c r="X37" s="39" t="s">
        <v>55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  <c r="AH37" s="112"/>
    </row>
    <row r="38" spans="2:34" ht="27.95" customHeight="1" x14ac:dyDescent="0.3">
      <c r="B38" s="179" t="s">
        <v>8</v>
      </c>
      <c r="C38" s="398"/>
      <c r="D38" s="142" t="s">
        <v>292</v>
      </c>
      <c r="E38" s="142"/>
      <c r="F38" s="140">
        <v>150</v>
      </c>
      <c r="G38" s="140" t="s">
        <v>404</v>
      </c>
      <c r="H38" s="142"/>
      <c r="I38" s="140">
        <v>40</v>
      </c>
      <c r="J38" s="140" t="s">
        <v>381</v>
      </c>
      <c r="K38" s="142"/>
      <c r="L38" s="140">
        <v>55</v>
      </c>
      <c r="M38" s="140" t="s">
        <v>81</v>
      </c>
      <c r="N38" s="142"/>
      <c r="O38" s="140">
        <v>30</v>
      </c>
      <c r="P38" s="2" t="s">
        <v>102</v>
      </c>
      <c r="Q38" s="2"/>
      <c r="R38" s="2">
        <v>100</v>
      </c>
      <c r="S38" s="142" t="s">
        <v>379</v>
      </c>
      <c r="T38" s="142" t="s">
        <v>227</v>
      </c>
      <c r="U38" s="142">
        <v>20</v>
      </c>
      <c r="V38" s="400"/>
      <c r="W38" s="113">
        <v>104</v>
      </c>
      <c r="X38" s="43" t="s">
        <v>56</v>
      </c>
      <c r="Y38" s="44">
        <v>2.8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4" ht="27.95" customHeight="1" x14ac:dyDescent="0.3">
      <c r="B39" s="179">
        <v>1</v>
      </c>
      <c r="C39" s="398"/>
      <c r="D39" s="142" t="s">
        <v>293</v>
      </c>
      <c r="E39" s="142"/>
      <c r="F39" s="140">
        <v>30</v>
      </c>
      <c r="G39" s="3"/>
      <c r="H39" s="52"/>
      <c r="I39" s="2"/>
      <c r="J39" s="140"/>
      <c r="K39" s="142"/>
      <c r="L39" s="140"/>
      <c r="M39" s="3" t="s">
        <v>337</v>
      </c>
      <c r="N39" s="52"/>
      <c r="O39" s="2">
        <v>50</v>
      </c>
      <c r="P39" s="140"/>
      <c r="Q39" s="142"/>
      <c r="R39" s="140"/>
      <c r="S39" s="142"/>
      <c r="T39" s="142"/>
      <c r="U39" s="142"/>
      <c r="V39" s="400"/>
      <c r="W39" s="47" t="s">
        <v>46</v>
      </c>
      <c r="X39" s="48" t="s">
        <v>57</v>
      </c>
      <c r="Y39" s="44">
        <v>1.8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4" ht="27.95" customHeight="1" x14ac:dyDescent="0.3">
      <c r="B40" s="179" t="s">
        <v>10</v>
      </c>
      <c r="C40" s="398"/>
      <c r="D40" s="142" t="s">
        <v>294</v>
      </c>
      <c r="E40" s="142"/>
      <c r="F40" s="140">
        <v>10</v>
      </c>
      <c r="G40" s="140"/>
      <c r="H40" s="142"/>
      <c r="I40" s="140"/>
      <c r="J40" s="142"/>
      <c r="K40" s="140"/>
      <c r="L40" s="142"/>
      <c r="M40" s="140"/>
      <c r="N40" s="142"/>
      <c r="O40" s="140"/>
      <c r="P40" s="140"/>
      <c r="Q40" s="142"/>
      <c r="R40" s="140"/>
      <c r="S40" s="142"/>
      <c r="T40" s="142"/>
      <c r="U40" s="142"/>
      <c r="V40" s="400"/>
      <c r="W40" s="108">
        <v>25.5</v>
      </c>
      <c r="X40" s="48" t="s">
        <v>58</v>
      </c>
      <c r="Y40" s="44">
        <v>2.5</v>
      </c>
      <c r="Z40" s="19"/>
      <c r="AA40" s="20" t="s">
        <v>31</v>
      </c>
      <c r="AB40" s="21">
        <v>1.5</v>
      </c>
      <c r="AC40" s="21">
        <f>AB40*1</f>
        <v>1.5</v>
      </c>
      <c r="AD40" s="21" t="s">
        <v>29</v>
      </c>
      <c r="AE40" s="21">
        <f>AB40*5</f>
        <v>7.5</v>
      </c>
      <c r="AF40" s="21">
        <f>AC40*4+AE40*4</f>
        <v>36</v>
      </c>
      <c r="AG40" s="113"/>
    </row>
    <row r="41" spans="2:34" ht="27.95" customHeight="1" x14ac:dyDescent="0.25">
      <c r="B41" s="386" t="s">
        <v>68</v>
      </c>
      <c r="C41" s="398"/>
      <c r="D41" s="142"/>
      <c r="E41" s="142"/>
      <c r="F41" s="140"/>
      <c r="G41" s="140"/>
      <c r="H41" s="142"/>
      <c r="I41" s="140"/>
      <c r="J41" s="142"/>
      <c r="K41" s="140"/>
      <c r="L41" s="142"/>
      <c r="M41" s="140"/>
      <c r="N41" s="142"/>
      <c r="O41" s="140"/>
      <c r="P41" s="140"/>
      <c r="Q41" s="142"/>
      <c r="R41" s="140"/>
      <c r="S41" s="142"/>
      <c r="T41" s="142"/>
      <c r="U41" s="142"/>
      <c r="V41" s="400"/>
      <c r="W41" s="47" t="s">
        <v>47</v>
      </c>
      <c r="X41" s="48" t="s">
        <v>59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4" ht="27.95" customHeight="1" x14ac:dyDescent="0.3">
      <c r="B42" s="386"/>
      <c r="C42" s="398"/>
      <c r="D42" s="141"/>
      <c r="E42" s="141"/>
      <c r="F42" s="140"/>
      <c r="G42" s="140"/>
      <c r="H42" s="141"/>
      <c r="I42" s="140"/>
      <c r="J42" s="140"/>
      <c r="K42" s="141"/>
      <c r="L42" s="140"/>
      <c r="M42" s="140"/>
      <c r="N42" s="141"/>
      <c r="O42" s="140"/>
      <c r="P42" s="140"/>
      <c r="Q42" s="141"/>
      <c r="R42" s="140"/>
      <c r="S42" s="142"/>
      <c r="T42" s="141"/>
      <c r="U42" s="142"/>
      <c r="V42" s="400"/>
      <c r="W42" s="108">
        <v>26.4</v>
      </c>
      <c r="X42" s="98" t="s">
        <v>60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4" ht="27.95" customHeight="1" x14ac:dyDescent="0.25">
      <c r="B43" s="144" t="s">
        <v>61</v>
      </c>
      <c r="C43" s="148"/>
      <c r="D43" s="141"/>
      <c r="E43" s="141"/>
      <c r="F43" s="140"/>
      <c r="G43" s="140"/>
      <c r="H43" s="141"/>
      <c r="I43" s="140"/>
      <c r="J43" s="142"/>
      <c r="K43" s="141"/>
      <c r="L43" s="142"/>
      <c r="M43" s="140"/>
      <c r="N43" s="141"/>
      <c r="O43" s="140"/>
      <c r="P43" s="140"/>
      <c r="Q43" s="141"/>
      <c r="R43" s="140"/>
      <c r="S43" s="142"/>
      <c r="T43" s="141"/>
      <c r="U43" s="142"/>
      <c r="V43" s="400"/>
      <c r="W43" s="47" t="s">
        <v>12</v>
      </c>
      <c r="X43" s="56"/>
      <c r="Y43" s="44"/>
      <c r="Z43" s="20"/>
      <c r="AC43" s="20">
        <f>SUM(AC38:AC42)</f>
        <v>29.599999999999998</v>
      </c>
      <c r="AD43" s="20">
        <f>SUM(AD38:AD42)</f>
        <v>24</v>
      </c>
      <c r="AE43" s="20">
        <f>SUM(AE38:AE42)</f>
        <v>97.5</v>
      </c>
      <c r="AF43" s="20">
        <f>AC43*4+AD43*9+AE43*4</f>
        <v>724.4</v>
      </c>
      <c r="AG43" s="111"/>
    </row>
    <row r="44" spans="2:34" ht="27.95" customHeight="1" thickBot="1" x14ac:dyDescent="0.35">
      <c r="B44" s="180"/>
      <c r="C44" s="149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401"/>
      <c r="W44" s="109">
        <f>W38*4+W42*4+W40*9</f>
        <v>751.1</v>
      </c>
      <c r="X44" s="62"/>
      <c r="Y44" s="63"/>
      <c r="Z44" s="19"/>
      <c r="AC44" s="59">
        <f>AC43*4/AF43</f>
        <v>0.16344561016013251</v>
      </c>
      <c r="AD44" s="59">
        <f>AD43*9/AF43</f>
        <v>0.29817780231916069</v>
      </c>
      <c r="AE44" s="59">
        <f>AE43*4/AF43</f>
        <v>0.53837658752070683</v>
      </c>
      <c r="AG44" s="116"/>
    </row>
    <row r="45" spans="2:34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88"/>
      <c r="AA45" s="74"/>
      <c r="AB45" s="68"/>
      <c r="AC45" s="74"/>
      <c r="AD45" s="74"/>
      <c r="AE45" s="74"/>
      <c r="AF45" s="74"/>
      <c r="AG45" s="74"/>
      <c r="AH45" s="74"/>
    </row>
    <row r="46" spans="2:34" x14ac:dyDescent="0.25">
      <c r="B46" s="68"/>
      <c r="C46" s="89"/>
      <c r="D46" s="396"/>
      <c r="E46" s="396"/>
      <c r="F46" s="397"/>
      <c r="G46" s="397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4" x14ac:dyDescent="0.25">
      <c r="Y47" s="94"/>
    </row>
    <row r="48" spans="2:34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B31" zoomScale="60" workbookViewId="0">
      <selection activeCell="J7" sqref="J7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4" s="7" customFormat="1" ht="38.25" x14ac:dyDescent="0.55000000000000004">
      <c r="B1" s="393" t="s">
        <v>372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6"/>
      <c r="AB1" s="8"/>
    </row>
    <row r="2" spans="2:34" s="7" customFormat="1" ht="9.75" customHeight="1" x14ac:dyDescent="0.45">
      <c r="B2" s="394"/>
      <c r="C2" s="395"/>
      <c r="D2" s="395"/>
      <c r="E2" s="395"/>
      <c r="F2" s="395"/>
      <c r="G2" s="395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4" s="20" customFormat="1" ht="31.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4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4" s="41" customFormat="1" ht="65.099999999999994" customHeight="1" x14ac:dyDescent="0.3">
      <c r="B5" s="36">
        <v>12</v>
      </c>
      <c r="C5" s="387"/>
      <c r="D5" s="37" t="str">
        <f>'106.12月菜單'!B12</f>
        <v>香Q米飯</v>
      </c>
      <c r="E5" s="37" t="s">
        <v>114</v>
      </c>
      <c r="F5" s="1" t="s">
        <v>16</v>
      </c>
      <c r="G5" s="117" t="str">
        <f>'106.12月菜單'!B13</f>
        <v>梅菜肉燥(醃)</v>
      </c>
      <c r="H5" s="37" t="s">
        <v>112</v>
      </c>
      <c r="I5" s="1" t="s">
        <v>16</v>
      </c>
      <c r="J5" s="37" t="str">
        <f>'106.12月菜單'!B14</f>
        <v>香雞排</v>
      </c>
      <c r="K5" s="37" t="s">
        <v>306</v>
      </c>
      <c r="L5" s="1" t="s">
        <v>16</v>
      </c>
      <c r="M5" s="37" t="str">
        <f>'106.12月菜單'!B15</f>
        <v>好吃白花菜</v>
      </c>
      <c r="N5" s="37" t="s">
        <v>112</v>
      </c>
      <c r="O5" s="1" t="s">
        <v>16</v>
      </c>
      <c r="P5" s="37" t="str">
        <f>'106.12月菜單'!B16</f>
        <v>深色蔬菜</v>
      </c>
      <c r="Q5" s="37" t="s">
        <v>118</v>
      </c>
      <c r="R5" s="1" t="s">
        <v>16</v>
      </c>
      <c r="S5" s="37" t="str">
        <f>'106.12月菜單'!B17</f>
        <v>玉米蛋花湯</v>
      </c>
      <c r="T5" s="37" t="s">
        <v>112</v>
      </c>
      <c r="U5" s="1" t="s">
        <v>16</v>
      </c>
      <c r="V5" s="388"/>
      <c r="W5" s="38" t="s">
        <v>44</v>
      </c>
      <c r="X5" s="39" t="s">
        <v>19</v>
      </c>
      <c r="Y5" s="40">
        <v>4.9000000000000004</v>
      </c>
      <c r="Z5" s="20"/>
      <c r="AA5" s="20"/>
      <c r="AB5" s="21"/>
      <c r="AC5" s="20"/>
      <c r="AD5" s="20"/>
      <c r="AE5" s="20"/>
      <c r="AF5" s="20"/>
      <c r="AG5" s="94"/>
    </row>
    <row r="6" spans="2:34" ht="27.95" customHeight="1" x14ac:dyDescent="0.3">
      <c r="B6" s="42" t="s">
        <v>8</v>
      </c>
      <c r="C6" s="387"/>
      <c r="D6" s="3" t="s">
        <v>123</v>
      </c>
      <c r="E6" s="3"/>
      <c r="F6" s="3">
        <v>90</v>
      </c>
      <c r="G6" s="2" t="s">
        <v>232</v>
      </c>
      <c r="H6" s="2" t="s">
        <v>125</v>
      </c>
      <c r="I6" s="2">
        <v>10</v>
      </c>
      <c r="J6" s="2" t="s">
        <v>426</v>
      </c>
      <c r="K6" s="2"/>
      <c r="L6" s="2">
        <v>50</v>
      </c>
      <c r="M6" s="2" t="s">
        <v>233</v>
      </c>
      <c r="N6" s="2"/>
      <c r="O6" s="2">
        <v>70</v>
      </c>
      <c r="P6" s="2" t="s">
        <v>116</v>
      </c>
      <c r="Q6" s="2"/>
      <c r="R6" s="2">
        <v>80</v>
      </c>
      <c r="S6" s="3" t="s">
        <v>117</v>
      </c>
      <c r="T6" s="2"/>
      <c r="U6" s="2">
        <v>20</v>
      </c>
      <c r="V6" s="389"/>
      <c r="W6" s="113">
        <v>97.5</v>
      </c>
      <c r="X6" s="43" t="s">
        <v>25</v>
      </c>
      <c r="Y6" s="44">
        <v>2.4</v>
      </c>
      <c r="Z6" s="19"/>
      <c r="AA6" s="45"/>
      <c r="AC6" s="21"/>
      <c r="AD6" s="21"/>
      <c r="AE6" s="21"/>
      <c r="AF6" s="21"/>
      <c r="AG6" s="94"/>
    </row>
    <row r="7" spans="2:34" ht="27.95" customHeight="1" x14ac:dyDescent="0.3">
      <c r="B7" s="42">
        <v>4</v>
      </c>
      <c r="C7" s="387"/>
      <c r="D7" s="3"/>
      <c r="E7" s="3"/>
      <c r="F7" s="3"/>
      <c r="G7" s="2" t="s">
        <v>124</v>
      </c>
      <c r="H7" s="2"/>
      <c r="I7" s="2">
        <v>35</v>
      </c>
      <c r="J7" s="2"/>
      <c r="K7" s="2"/>
      <c r="L7" s="2"/>
      <c r="M7" s="2" t="s">
        <v>126</v>
      </c>
      <c r="N7" s="2"/>
      <c r="O7" s="2">
        <v>20</v>
      </c>
      <c r="P7" s="2"/>
      <c r="Q7" s="2"/>
      <c r="R7" s="2"/>
      <c r="S7" s="3" t="s">
        <v>127</v>
      </c>
      <c r="T7" s="2"/>
      <c r="U7" s="2">
        <v>10</v>
      </c>
      <c r="V7" s="389"/>
      <c r="W7" s="47" t="s">
        <v>46</v>
      </c>
      <c r="X7" s="48" t="s">
        <v>27</v>
      </c>
      <c r="Y7" s="44">
        <v>1.8</v>
      </c>
      <c r="Z7" s="20"/>
      <c r="AA7" s="49"/>
      <c r="AC7" s="50"/>
      <c r="AD7" s="21"/>
      <c r="AE7" s="21"/>
      <c r="AF7" s="51"/>
      <c r="AG7" s="94"/>
    </row>
    <row r="8" spans="2:34" ht="27.95" customHeight="1" x14ac:dyDescent="0.3">
      <c r="B8" s="42" t="s">
        <v>10</v>
      </c>
      <c r="C8" s="387"/>
      <c r="D8" s="3"/>
      <c r="E8" s="3"/>
      <c r="F8" s="3"/>
      <c r="G8" s="2"/>
      <c r="H8" s="52"/>
      <c r="I8" s="2"/>
      <c r="J8" s="2"/>
      <c r="K8" s="2"/>
      <c r="L8" s="2"/>
      <c r="M8" s="2"/>
      <c r="N8" s="52"/>
      <c r="O8" s="2"/>
      <c r="P8" s="2"/>
      <c r="Q8" s="52"/>
      <c r="R8" s="2"/>
      <c r="S8" s="2" t="s">
        <v>273</v>
      </c>
      <c r="T8" s="3"/>
      <c r="U8" s="2">
        <v>5</v>
      </c>
      <c r="V8" s="389"/>
      <c r="W8" s="108">
        <v>25.5</v>
      </c>
      <c r="X8" s="48" t="s">
        <v>30</v>
      </c>
      <c r="Y8" s="44">
        <v>2.5</v>
      </c>
      <c r="Z8" s="19"/>
      <c r="AC8" s="21"/>
      <c r="AD8" s="21"/>
      <c r="AE8" s="21"/>
      <c r="AF8" s="21"/>
      <c r="AG8" s="94"/>
      <c r="AH8" s="177"/>
    </row>
    <row r="9" spans="2:34" ht="27.95" customHeight="1" x14ac:dyDescent="0.25">
      <c r="B9" s="391" t="s">
        <v>37</v>
      </c>
      <c r="C9" s="387"/>
      <c r="D9" s="3"/>
      <c r="E9" s="3"/>
      <c r="F9" s="3"/>
      <c r="G9" s="2"/>
      <c r="H9" s="52"/>
      <c r="I9" s="2"/>
      <c r="J9" s="2"/>
      <c r="K9" s="52"/>
      <c r="L9" s="2"/>
      <c r="M9" s="2"/>
      <c r="N9" s="52"/>
      <c r="O9" s="2"/>
      <c r="P9" s="2"/>
      <c r="Q9" s="52"/>
      <c r="R9" s="2"/>
      <c r="S9" s="3" t="s">
        <v>252</v>
      </c>
      <c r="T9" s="3"/>
      <c r="U9" s="3">
        <v>5</v>
      </c>
      <c r="V9" s="389"/>
      <c r="W9" s="47" t="s">
        <v>47</v>
      </c>
      <c r="X9" s="48" t="s">
        <v>33</v>
      </c>
      <c r="Y9" s="44">
        <v>0</v>
      </c>
      <c r="Z9" s="20"/>
      <c r="AC9" s="21"/>
      <c r="AD9" s="21"/>
      <c r="AE9" s="21"/>
      <c r="AF9" s="21"/>
      <c r="AG9" s="111"/>
      <c r="AH9" s="177"/>
    </row>
    <row r="10" spans="2:34" ht="27.95" customHeight="1" x14ac:dyDescent="0.3">
      <c r="B10" s="391"/>
      <c r="C10" s="387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389"/>
      <c r="W10" s="108">
        <v>26.4</v>
      </c>
      <c r="X10" s="98" t="s">
        <v>42</v>
      </c>
      <c r="Y10" s="53">
        <v>0</v>
      </c>
      <c r="Z10" s="19"/>
      <c r="AG10" s="113"/>
    </row>
    <row r="11" spans="2:34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89"/>
      <c r="W11" s="47" t="s">
        <v>12</v>
      </c>
      <c r="X11" s="56"/>
      <c r="Y11" s="44"/>
      <c r="Z11" s="20"/>
      <c r="AG11" s="111"/>
    </row>
    <row r="12" spans="2:34" ht="27.95" customHeight="1" x14ac:dyDescent="0.3">
      <c r="B12" s="57"/>
      <c r="C12" s="58"/>
      <c r="D12" s="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90"/>
      <c r="W12" s="109">
        <f>W6*4+W10*4+W8*9</f>
        <v>725.1</v>
      </c>
      <c r="X12" s="62"/>
      <c r="Y12" s="63"/>
      <c r="Z12" s="19"/>
      <c r="AC12" s="59"/>
      <c r="AD12" s="59"/>
      <c r="AE12" s="59"/>
      <c r="AG12" s="116"/>
    </row>
    <row r="13" spans="2:34" s="41" customFormat="1" ht="27.95" customHeight="1" x14ac:dyDescent="0.3">
      <c r="B13" s="36">
        <v>12</v>
      </c>
      <c r="C13" s="387"/>
      <c r="D13" s="37" t="str">
        <f>'106.12月菜單'!F12</f>
        <v>五穀飯</v>
      </c>
      <c r="E13" s="37" t="s">
        <v>114</v>
      </c>
      <c r="F13" s="37"/>
      <c r="G13" s="37" t="str">
        <f>'106.12月菜單'!F13</f>
        <v>香烤雞腿</v>
      </c>
      <c r="H13" s="37" t="s">
        <v>76</v>
      </c>
      <c r="I13" s="37"/>
      <c r="J13" s="37" t="str">
        <f>'106.12月菜單'!F14</f>
        <v>南洋咖哩豬</v>
      </c>
      <c r="K13" s="37" t="s">
        <v>112</v>
      </c>
      <c r="L13" s="37"/>
      <c r="M13" s="37" t="str">
        <f>'106.12月菜單'!F15</f>
        <v>大溪黑豆乾(豆)</v>
      </c>
      <c r="N13" s="37" t="s">
        <v>112</v>
      </c>
      <c r="O13" s="37"/>
      <c r="P13" s="37" t="str">
        <f>'106.12月菜單'!F16</f>
        <v>深色蔬菜</v>
      </c>
      <c r="Q13" s="37" t="s">
        <v>118</v>
      </c>
      <c r="R13" s="37"/>
      <c r="S13" s="37" t="str">
        <f>'106.12月菜單'!F17</f>
        <v>麵線糊湯(芡)(醃)/乳品</v>
      </c>
      <c r="T13" s="37" t="s">
        <v>112</v>
      </c>
      <c r="U13" s="37"/>
      <c r="V13" s="388" t="s">
        <v>396</v>
      </c>
      <c r="W13" s="38" t="s">
        <v>44</v>
      </c>
      <c r="X13" s="39" t="s">
        <v>19</v>
      </c>
      <c r="Y13" s="40">
        <v>5.2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4" ht="27.95" customHeight="1" x14ac:dyDescent="0.3">
      <c r="B14" s="42" t="s">
        <v>8</v>
      </c>
      <c r="C14" s="387"/>
      <c r="D14" s="2" t="s">
        <v>128</v>
      </c>
      <c r="E14" s="2"/>
      <c r="F14" s="2">
        <v>30</v>
      </c>
      <c r="G14" s="2" t="s">
        <v>78</v>
      </c>
      <c r="H14" s="3"/>
      <c r="I14" s="2">
        <v>80</v>
      </c>
      <c r="J14" s="2" t="s">
        <v>129</v>
      </c>
      <c r="K14" s="2"/>
      <c r="L14" s="2">
        <v>30</v>
      </c>
      <c r="M14" s="3" t="s">
        <v>234</v>
      </c>
      <c r="N14" s="2"/>
      <c r="O14" s="2">
        <v>40</v>
      </c>
      <c r="P14" s="2" t="s">
        <v>116</v>
      </c>
      <c r="Q14" s="2"/>
      <c r="R14" s="2">
        <v>80</v>
      </c>
      <c r="S14" s="82" t="s">
        <v>143</v>
      </c>
      <c r="T14" s="2" t="s">
        <v>146</v>
      </c>
      <c r="U14" s="2">
        <v>20</v>
      </c>
      <c r="V14" s="389"/>
      <c r="W14" s="113">
        <v>102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4" ht="27.95" customHeight="1" x14ac:dyDescent="0.3">
      <c r="B15" s="42">
        <v>5</v>
      </c>
      <c r="C15" s="387"/>
      <c r="D15" s="3" t="s">
        <v>123</v>
      </c>
      <c r="E15" s="2"/>
      <c r="F15" s="2">
        <v>60</v>
      </c>
      <c r="G15" s="2"/>
      <c r="H15" s="3"/>
      <c r="I15" s="2"/>
      <c r="J15" s="2" t="s">
        <v>120</v>
      </c>
      <c r="K15" s="2"/>
      <c r="L15" s="2">
        <v>20</v>
      </c>
      <c r="M15" s="2" t="s">
        <v>235</v>
      </c>
      <c r="N15" s="2" t="s">
        <v>236</v>
      </c>
      <c r="O15" s="2">
        <v>30</v>
      </c>
      <c r="P15" s="2"/>
      <c r="Q15" s="2"/>
      <c r="R15" s="2"/>
      <c r="S15" s="2" t="s">
        <v>144</v>
      </c>
      <c r="T15" s="2"/>
      <c r="U15" s="2">
        <v>5</v>
      </c>
      <c r="V15" s="389"/>
      <c r="W15" s="47" t="s">
        <v>46</v>
      </c>
      <c r="X15" s="48" t="s">
        <v>27</v>
      </c>
      <c r="Y15" s="44">
        <v>1.8</v>
      </c>
      <c r="Z15" s="20"/>
      <c r="AA15" s="49" t="s">
        <v>28</v>
      </c>
      <c r="AB15" s="21">
        <v>2.1</v>
      </c>
      <c r="AC15" s="50">
        <f>AB15*7</f>
        <v>14.700000000000001</v>
      </c>
      <c r="AD15" s="21">
        <f>AB15*5</f>
        <v>10.5</v>
      </c>
      <c r="AE15" s="21" t="s">
        <v>29</v>
      </c>
      <c r="AF15" s="51">
        <f>AC15*4+AD15*9</f>
        <v>153.30000000000001</v>
      </c>
      <c r="AG15" s="111"/>
    </row>
    <row r="16" spans="2:34" ht="27.95" customHeight="1" x14ac:dyDescent="0.3">
      <c r="B16" s="42" t="s">
        <v>10</v>
      </c>
      <c r="C16" s="387"/>
      <c r="D16" s="52"/>
      <c r="E16" s="52"/>
      <c r="F16" s="2"/>
      <c r="G16" s="2"/>
      <c r="H16" s="52"/>
      <c r="I16" s="2"/>
      <c r="J16" s="2" t="s">
        <v>130</v>
      </c>
      <c r="K16" s="52"/>
      <c r="L16" s="2">
        <v>5</v>
      </c>
      <c r="M16" s="2"/>
      <c r="N16" s="104"/>
      <c r="O16" s="2"/>
      <c r="P16" s="2"/>
      <c r="Q16" s="52"/>
      <c r="R16" s="2"/>
      <c r="S16" s="3" t="s">
        <v>145</v>
      </c>
      <c r="T16" s="2"/>
      <c r="U16" s="2">
        <v>10</v>
      </c>
      <c r="V16" s="389"/>
      <c r="W16" s="108">
        <v>24.5</v>
      </c>
      <c r="X16" s="48" t="s">
        <v>30</v>
      </c>
      <c r="Y16" s="44">
        <v>2</v>
      </c>
      <c r="Z16" s="19"/>
      <c r="AA16" s="20" t="s">
        <v>31</v>
      </c>
      <c r="AB16" s="21">
        <v>1.8</v>
      </c>
      <c r="AC16" s="21">
        <f>AB16*1</f>
        <v>1.8</v>
      </c>
      <c r="AD16" s="21" t="s">
        <v>29</v>
      </c>
      <c r="AE16" s="21">
        <f>AB16*5</f>
        <v>9</v>
      </c>
      <c r="AF16" s="21">
        <f>AC16*4+AE16*4</f>
        <v>43.2</v>
      </c>
      <c r="AG16" s="113"/>
    </row>
    <row r="17" spans="2:33" ht="27.95" customHeight="1" x14ac:dyDescent="0.25">
      <c r="B17" s="391" t="s">
        <v>38</v>
      </c>
      <c r="C17" s="387"/>
      <c r="D17" s="52"/>
      <c r="E17" s="52"/>
      <c r="F17" s="2"/>
      <c r="G17" s="2"/>
      <c r="H17" s="52"/>
      <c r="I17" s="2"/>
      <c r="J17" s="2" t="s">
        <v>81</v>
      </c>
      <c r="K17" s="52"/>
      <c r="L17" s="2">
        <v>20</v>
      </c>
      <c r="M17" s="3"/>
      <c r="N17" s="2"/>
      <c r="O17" s="2"/>
      <c r="P17" s="2"/>
      <c r="Q17" s="52"/>
      <c r="R17" s="2"/>
      <c r="S17" s="3"/>
      <c r="T17" s="104"/>
      <c r="U17" s="2"/>
      <c r="V17" s="389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91"/>
      <c r="C18" s="387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389"/>
      <c r="W18" s="108">
        <v>25.4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389"/>
      <c r="W19" s="47" t="s">
        <v>12</v>
      </c>
      <c r="X19" s="56"/>
      <c r="Y19" s="44"/>
      <c r="Z19" s="20"/>
      <c r="AC19" s="20">
        <f>SUM(AC14:AC18)</f>
        <v>28.900000000000002</v>
      </c>
      <c r="AD19" s="20">
        <f>SUM(AD14:AD18)</f>
        <v>23</v>
      </c>
      <c r="AE19" s="20">
        <f>SUM(AE14:AE18)</f>
        <v>117</v>
      </c>
      <c r="AF19" s="20">
        <f>AC19*4+AD19*9+AE19*4</f>
        <v>790.6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90"/>
      <c r="W20" s="109">
        <f>W14*4+W18*4+W16*9</f>
        <v>730.1</v>
      </c>
      <c r="X20" s="62"/>
      <c r="Y20" s="63"/>
      <c r="Z20" s="19"/>
      <c r="AC20" s="59">
        <f>AC19*4/AF19</f>
        <v>0.14621806223121681</v>
      </c>
      <c r="AD20" s="59">
        <f>AD19*9/AF19</f>
        <v>0.26182646091576017</v>
      </c>
      <c r="AE20" s="59">
        <f>AE19*4/AF19</f>
        <v>0.59195547685302297</v>
      </c>
      <c r="AG20" s="116"/>
    </row>
    <row r="21" spans="2:33" s="41" customFormat="1" ht="27.95" customHeight="1" x14ac:dyDescent="0.3">
      <c r="B21" s="64">
        <v>12</v>
      </c>
      <c r="C21" s="387"/>
      <c r="D21" s="37" t="str">
        <f>'106.12月菜單'!J12</f>
        <v>香Q米飯</v>
      </c>
      <c r="E21" s="37" t="s">
        <v>297</v>
      </c>
      <c r="F21" s="37"/>
      <c r="G21" s="37" t="str">
        <f>'106.12月菜單'!J13</f>
        <v>黑胡椒肉排</v>
      </c>
      <c r="H21" s="37" t="s">
        <v>83</v>
      </c>
      <c r="I21" s="37"/>
      <c r="J21" s="37" t="str">
        <f>'106.12月菜單'!J14</f>
        <v>蒸水餃(冷)</v>
      </c>
      <c r="K21" s="37" t="s">
        <v>399</v>
      </c>
      <c r="L21" s="37"/>
      <c r="M21" s="37" t="str">
        <f>'106.12月菜單'!J15</f>
        <v>鮮蔬炒魷魚(海)</v>
      </c>
      <c r="N21" s="37" t="s">
        <v>49</v>
      </c>
      <c r="O21" s="37"/>
      <c r="P21" s="37" t="str">
        <f>'106.12月菜單'!J16</f>
        <v>淺色蔬菜</v>
      </c>
      <c r="Q21" s="37" t="s">
        <v>18</v>
      </c>
      <c r="R21" s="37"/>
      <c r="S21" s="37" t="str">
        <f>'106.12月菜單'!J17</f>
        <v>海芽蛋花湯</v>
      </c>
      <c r="T21" s="37" t="s">
        <v>17</v>
      </c>
      <c r="U21" s="37"/>
      <c r="V21" s="388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387"/>
      <c r="D22" s="2" t="s">
        <v>296</v>
      </c>
      <c r="E22" s="3"/>
      <c r="F22" s="2">
        <v>90</v>
      </c>
      <c r="G22" s="2" t="s">
        <v>189</v>
      </c>
      <c r="H22" s="2"/>
      <c r="I22" s="2">
        <v>80</v>
      </c>
      <c r="J22" s="2" t="s">
        <v>237</v>
      </c>
      <c r="K22" s="2" t="s">
        <v>157</v>
      </c>
      <c r="L22" s="2">
        <v>30</v>
      </c>
      <c r="M22" s="2" t="s">
        <v>191</v>
      </c>
      <c r="N22" s="2"/>
      <c r="O22" s="2">
        <v>50</v>
      </c>
      <c r="P22" s="2" t="s">
        <v>86</v>
      </c>
      <c r="Q22" s="2"/>
      <c r="R22" s="2">
        <v>80</v>
      </c>
      <c r="S22" s="2" t="s">
        <v>239</v>
      </c>
      <c r="T22" s="2"/>
      <c r="U22" s="2">
        <v>20</v>
      </c>
      <c r="V22" s="389"/>
      <c r="W22" s="113">
        <v>99</v>
      </c>
      <c r="X22" s="43" t="s">
        <v>25</v>
      </c>
      <c r="Y22" s="44">
        <v>2.5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6</v>
      </c>
      <c r="C23" s="387"/>
      <c r="D23" s="2"/>
      <c r="E23" s="3"/>
      <c r="F23" s="2"/>
      <c r="G23" s="2"/>
      <c r="H23" s="2"/>
      <c r="I23" s="2"/>
      <c r="J23" s="2"/>
      <c r="K23" s="2"/>
      <c r="L23" s="2"/>
      <c r="M23" s="2" t="s">
        <v>149</v>
      </c>
      <c r="N23" s="2"/>
      <c r="O23" s="2">
        <v>10</v>
      </c>
      <c r="P23" s="2"/>
      <c r="Q23" s="2"/>
      <c r="R23" s="2"/>
      <c r="S23" s="2" t="s">
        <v>238</v>
      </c>
      <c r="T23" s="2"/>
      <c r="U23" s="2">
        <v>10</v>
      </c>
      <c r="V23" s="389"/>
      <c r="W23" s="47" t="s">
        <v>46</v>
      </c>
      <c r="X23" s="48" t="s">
        <v>27</v>
      </c>
      <c r="Y23" s="44">
        <v>1.8</v>
      </c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11"/>
    </row>
    <row r="24" spans="2:33" s="69" customFormat="1" ht="27.95" customHeight="1" x14ac:dyDescent="0.4">
      <c r="B24" s="65" t="s">
        <v>10</v>
      </c>
      <c r="C24" s="387"/>
      <c r="D24" s="3"/>
      <c r="E24" s="3"/>
      <c r="F24" s="3"/>
      <c r="G24" s="2"/>
      <c r="H24" s="52"/>
      <c r="I24" s="2"/>
      <c r="J24" s="2"/>
      <c r="K24" s="2"/>
      <c r="L24" s="2"/>
      <c r="M24" s="2" t="s">
        <v>137</v>
      </c>
      <c r="N24" s="104" t="s">
        <v>192</v>
      </c>
      <c r="O24" s="2">
        <v>40</v>
      </c>
      <c r="P24" s="2"/>
      <c r="Q24" s="52"/>
      <c r="R24" s="2"/>
      <c r="S24" s="2"/>
      <c r="T24" s="52"/>
      <c r="U24" s="2"/>
      <c r="V24" s="389"/>
      <c r="W24" s="108">
        <v>24.5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03" t="s">
        <v>39</v>
      </c>
      <c r="C25" s="387"/>
      <c r="D25" s="3"/>
      <c r="E25" s="3"/>
      <c r="F25" s="3"/>
      <c r="G25" s="2"/>
      <c r="H25" s="52"/>
      <c r="I25" s="2"/>
      <c r="J25" s="2"/>
      <c r="K25" s="52"/>
      <c r="L25" s="2"/>
      <c r="M25" s="2"/>
      <c r="N25" s="52"/>
      <c r="O25" s="2"/>
      <c r="P25" s="2"/>
      <c r="Q25" s="52"/>
      <c r="R25" s="2"/>
      <c r="S25" s="2"/>
      <c r="T25" s="104"/>
      <c r="U25" s="2"/>
      <c r="V25" s="389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03"/>
      <c r="C26" s="387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389"/>
      <c r="W26" s="108">
        <v>25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89"/>
      <c r="W27" s="47" t="s">
        <v>12</v>
      </c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90"/>
      <c r="W28" s="109">
        <f>W22*4+W26*4+W24*9</f>
        <v>716.5</v>
      </c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6"/>
    </row>
    <row r="29" spans="2:33" s="41" customFormat="1" ht="27.95" customHeight="1" x14ac:dyDescent="0.3">
      <c r="B29" s="36">
        <v>12</v>
      </c>
      <c r="C29" s="387"/>
      <c r="D29" s="37" t="str">
        <f>'106.12月菜單'!N12</f>
        <v>地瓜飯</v>
      </c>
      <c r="E29" s="37" t="s">
        <v>15</v>
      </c>
      <c r="F29" s="37"/>
      <c r="G29" s="37" t="str">
        <f>'106.12月菜單'!N13</f>
        <v>卡啦雞腿堡肉(加)(炸)</v>
      </c>
      <c r="H29" s="37" t="s">
        <v>240</v>
      </c>
      <c r="I29" s="37"/>
      <c r="J29" s="37" t="str">
        <f>'106.12月菜單'!N14</f>
        <v>紅燒豆腐肉(豆)</v>
      </c>
      <c r="K29" s="37" t="s">
        <v>79</v>
      </c>
      <c r="L29" s="37"/>
      <c r="M29" s="37" t="str">
        <f>'106.12月菜單'!N15</f>
        <v>洋蔥蛋</v>
      </c>
      <c r="N29" s="37" t="s">
        <v>243</v>
      </c>
      <c r="O29" s="37"/>
      <c r="P29" s="37" t="str">
        <f>'106.12月菜單'!N16</f>
        <v>深色蔬菜</v>
      </c>
      <c r="Q29" s="37" t="s">
        <v>18</v>
      </c>
      <c r="R29" s="37"/>
      <c r="S29" s="37" t="str">
        <f>'106.12月菜單'!N17</f>
        <v>金茸三絲湯</v>
      </c>
      <c r="T29" s="37" t="s">
        <v>17</v>
      </c>
      <c r="U29" s="37"/>
      <c r="V29" s="388"/>
      <c r="W29" s="38" t="s">
        <v>44</v>
      </c>
      <c r="X29" s="39" t="s">
        <v>19</v>
      </c>
      <c r="Y29" s="40">
        <v>5.0999999999999996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387"/>
      <c r="D30" s="2" t="s">
        <v>85</v>
      </c>
      <c r="E30" s="2"/>
      <c r="F30" s="2">
        <v>90</v>
      </c>
      <c r="G30" s="198" t="s">
        <v>241</v>
      </c>
      <c r="H30" s="199" t="s">
        <v>242</v>
      </c>
      <c r="I30" s="152">
        <v>50</v>
      </c>
      <c r="J30" s="2" t="s">
        <v>134</v>
      </c>
      <c r="K30" s="3" t="s">
        <v>133</v>
      </c>
      <c r="L30" s="2">
        <v>20</v>
      </c>
      <c r="M30" s="2" t="s">
        <v>244</v>
      </c>
      <c r="N30" s="3"/>
      <c r="O30" s="2">
        <v>60</v>
      </c>
      <c r="P30" s="2" t="s">
        <v>86</v>
      </c>
      <c r="Q30" s="2"/>
      <c r="R30" s="2">
        <v>80</v>
      </c>
      <c r="S30" s="3" t="s">
        <v>97</v>
      </c>
      <c r="T30" s="2"/>
      <c r="U30" s="2">
        <v>20</v>
      </c>
      <c r="V30" s="389"/>
      <c r="W30" s="113">
        <v>100.5</v>
      </c>
      <c r="X30" s="43" t="s">
        <v>25</v>
      </c>
      <c r="Y30" s="44">
        <v>2.5</v>
      </c>
      <c r="Z30" s="19"/>
      <c r="AA30" s="45" t="s">
        <v>26</v>
      </c>
      <c r="AB30" s="21">
        <v>6.2</v>
      </c>
      <c r="AC30" s="21">
        <f>AB30*2</f>
        <v>12.4</v>
      </c>
      <c r="AD30" s="21"/>
      <c r="AE30" s="21">
        <f>AB30*15</f>
        <v>93</v>
      </c>
      <c r="AF30" s="21">
        <f>AC30*4+AE30*4</f>
        <v>421.6</v>
      </c>
      <c r="AG30" s="113"/>
    </row>
    <row r="31" spans="2:33" ht="27.95" customHeight="1" x14ac:dyDescent="0.3">
      <c r="B31" s="42">
        <v>7</v>
      </c>
      <c r="C31" s="387"/>
      <c r="D31" s="2" t="s">
        <v>95</v>
      </c>
      <c r="E31" s="2"/>
      <c r="F31" s="2">
        <v>40</v>
      </c>
      <c r="H31" s="186"/>
      <c r="J31" s="2" t="s">
        <v>124</v>
      </c>
      <c r="K31" s="2"/>
      <c r="L31" s="2">
        <v>30</v>
      </c>
      <c r="M31" s="2" t="s">
        <v>245</v>
      </c>
      <c r="N31" s="104"/>
      <c r="O31" s="2">
        <v>20</v>
      </c>
      <c r="P31" s="2"/>
      <c r="Q31" s="2"/>
      <c r="R31" s="2"/>
      <c r="S31" s="3" t="s">
        <v>98</v>
      </c>
      <c r="T31" s="2"/>
      <c r="U31" s="2">
        <v>10</v>
      </c>
      <c r="V31" s="389"/>
      <c r="W31" s="47" t="s">
        <v>46</v>
      </c>
      <c r="X31" s="48" t="s">
        <v>27</v>
      </c>
      <c r="Y31" s="44">
        <v>1.8</v>
      </c>
      <c r="Z31" s="20"/>
      <c r="AA31" s="49" t="s">
        <v>28</v>
      </c>
      <c r="AB31" s="21">
        <v>2.1</v>
      </c>
      <c r="AC31" s="50">
        <f>AB31*7</f>
        <v>14.700000000000001</v>
      </c>
      <c r="AD31" s="21">
        <f>AB31*5</f>
        <v>10.5</v>
      </c>
      <c r="AE31" s="21" t="s">
        <v>29</v>
      </c>
      <c r="AF31" s="51">
        <f>AC31*4+AD31*9</f>
        <v>153.30000000000001</v>
      </c>
      <c r="AG31" s="111"/>
    </row>
    <row r="32" spans="2:33" ht="27.95" customHeight="1" x14ac:dyDescent="0.3">
      <c r="B32" s="42" t="s">
        <v>10</v>
      </c>
      <c r="C32" s="387"/>
      <c r="D32" s="52"/>
      <c r="E32" s="52"/>
      <c r="F32" s="2"/>
      <c r="H32" s="186"/>
      <c r="J32" s="2"/>
      <c r="K32" s="52"/>
      <c r="L32" s="2"/>
      <c r="M32" s="2" t="s">
        <v>120</v>
      </c>
      <c r="N32" s="3"/>
      <c r="O32" s="2">
        <v>10</v>
      </c>
      <c r="P32" s="2"/>
      <c r="Q32" s="52"/>
      <c r="R32" s="2"/>
      <c r="S32" s="2" t="s">
        <v>99</v>
      </c>
      <c r="T32" s="3"/>
      <c r="U32" s="2">
        <v>5</v>
      </c>
      <c r="V32" s="389"/>
      <c r="W32" s="108">
        <v>25</v>
      </c>
      <c r="X32" s="48" t="s">
        <v>30</v>
      </c>
      <c r="Y32" s="44">
        <v>2.5</v>
      </c>
      <c r="Z32" s="19"/>
      <c r="AA32" s="20" t="s">
        <v>31</v>
      </c>
      <c r="AB32" s="21">
        <v>1.5</v>
      </c>
      <c r="AC32" s="21">
        <f>AB32*1</f>
        <v>1.5</v>
      </c>
      <c r="AD32" s="21" t="s">
        <v>29</v>
      </c>
      <c r="AE32" s="21">
        <f>AB32*5</f>
        <v>7.5</v>
      </c>
      <c r="AF32" s="21">
        <f>AC32*4+AE32*4</f>
        <v>36</v>
      </c>
      <c r="AG32" s="113"/>
    </row>
    <row r="33" spans="2:33" ht="27.95" customHeight="1" x14ac:dyDescent="0.25">
      <c r="B33" s="391" t="s">
        <v>40</v>
      </c>
      <c r="C33" s="387"/>
      <c r="D33" s="52"/>
      <c r="E33" s="52"/>
      <c r="F33" s="2"/>
      <c r="H33" s="186"/>
      <c r="J33" s="2"/>
      <c r="K33" s="52"/>
      <c r="L33" s="2"/>
      <c r="M33" s="2"/>
      <c r="N33" s="3"/>
      <c r="O33" s="2"/>
      <c r="P33" s="2"/>
      <c r="Q33" s="52"/>
      <c r="R33" s="2"/>
      <c r="S33" s="3" t="s">
        <v>77</v>
      </c>
      <c r="T33" s="3"/>
      <c r="U33" s="3">
        <v>5</v>
      </c>
      <c r="V33" s="389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391"/>
      <c r="C34" s="387"/>
      <c r="D34" s="52"/>
      <c r="E34" s="52"/>
      <c r="F34" s="2"/>
      <c r="G34" s="2"/>
      <c r="H34" s="52"/>
      <c r="I34" s="2"/>
      <c r="J34" s="2"/>
      <c r="K34" s="52"/>
      <c r="L34" s="2"/>
      <c r="M34" s="2"/>
      <c r="N34" s="104"/>
      <c r="O34" s="2"/>
      <c r="P34" s="2"/>
      <c r="Q34" s="52"/>
      <c r="R34" s="2"/>
      <c r="S34" s="3"/>
      <c r="T34" s="52"/>
      <c r="U34" s="2"/>
      <c r="V34" s="389"/>
      <c r="W34" s="108">
        <v>26.9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2"/>
      <c r="U35" s="2"/>
      <c r="V35" s="389"/>
      <c r="W35" s="47" t="s">
        <v>370</v>
      </c>
      <c r="X35" s="56"/>
      <c r="Y35" s="44"/>
      <c r="Z35" s="20"/>
      <c r="AC35" s="20">
        <f>SUM(AC30:AC34)</f>
        <v>28.6</v>
      </c>
      <c r="AD35" s="20">
        <f>SUM(AD30:AD34)</f>
        <v>23</v>
      </c>
      <c r="AE35" s="20">
        <f>SUM(AE30:AE34)</f>
        <v>115.5</v>
      </c>
      <c r="AF35" s="20">
        <f>AC35*4+AD35*9+AE35*4</f>
        <v>783.4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90"/>
      <c r="W36" s="109">
        <f>W30*4+W34*4+W32*9</f>
        <v>734.6</v>
      </c>
      <c r="X36" s="62"/>
      <c r="Y36" s="63"/>
      <c r="Z36" s="19"/>
      <c r="AC36" s="59">
        <f>AC35*4/AF35</f>
        <v>0.14603012509573654</v>
      </c>
      <c r="AD36" s="59">
        <f>AD35*9/AF35</f>
        <v>0.26423283124840441</v>
      </c>
      <c r="AE36" s="59">
        <f>AE35*4/AF35</f>
        <v>0.58973704365585911</v>
      </c>
      <c r="AG36" s="116"/>
    </row>
    <row r="37" spans="2:33" s="41" customFormat="1" ht="27.95" customHeight="1" x14ac:dyDescent="0.3">
      <c r="B37" s="36">
        <v>12</v>
      </c>
      <c r="C37" s="387"/>
      <c r="D37" s="37" t="str">
        <f>'106.12月菜單'!R12</f>
        <v>義大利麵</v>
      </c>
      <c r="E37" s="37" t="s">
        <v>295</v>
      </c>
      <c r="F37" s="37"/>
      <c r="G37" s="37" t="str">
        <f>'106.12月菜單'!R13</f>
        <v>薑母燒雞</v>
      </c>
      <c r="H37" s="37" t="s">
        <v>17</v>
      </c>
      <c r="I37" s="37"/>
      <c r="J37" s="37" t="str">
        <f>'106.12月菜單'!R14</f>
        <v>鮮魚排(海)(炸)</v>
      </c>
      <c r="K37" s="37" t="s">
        <v>386</v>
      </c>
      <c r="L37" s="37"/>
      <c r="M37" s="37" t="str">
        <f>'106.12月菜單'!R15</f>
        <v>美味燒賣(加)</v>
      </c>
      <c r="N37" s="37" t="s">
        <v>247</v>
      </c>
      <c r="O37" s="37"/>
      <c r="P37" s="37" t="str">
        <f>'106.12月菜單'!R16</f>
        <v>淺色蔬菜</v>
      </c>
      <c r="Q37" s="37" t="s">
        <v>18</v>
      </c>
      <c r="R37" s="37"/>
      <c r="S37" s="37" t="str">
        <f>'106.12月菜單'!R17</f>
        <v>味噌豆腐湯(豆)</v>
      </c>
      <c r="T37" s="37" t="s">
        <v>17</v>
      </c>
      <c r="U37" s="37"/>
      <c r="V37" s="388"/>
      <c r="W37" s="38" t="s">
        <v>44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</row>
    <row r="38" spans="2:33" ht="27.95" customHeight="1" x14ac:dyDescent="0.3">
      <c r="B38" s="42" t="s">
        <v>8</v>
      </c>
      <c r="C38" s="387"/>
      <c r="D38" s="2" t="s">
        <v>75</v>
      </c>
      <c r="E38" s="3"/>
      <c r="F38" s="2">
        <v>150</v>
      </c>
      <c r="G38" s="2" t="s">
        <v>131</v>
      </c>
      <c r="H38" s="3"/>
      <c r="I38" s="2">
        <v>60</v>
      </c>
      <c r="J38" s="2" t="s">
        <v>307</v>
      </c>
      <c r="K38" s="3"/>
      <c r="L38" s="2">
        <v>60</v>
      </c>
      <c r="M38" s="2" t="s">
        <v>246</v>
      </c>
      <c r="N38" s="3" t="s">
        <v>242</v>
      </c>
      <c r="O38" s="2">
        <v>20</v>
      </c>
      <c r="P38" s="2" t="s">
        <v>86</v>
      </c>
      <c r="Q38" s="3"/>
      <c r="R38" s="2">
        <v>100</v>
      </c>
      <c r="S38" s="3" t="s">
        <v>248</v>
      </c>
      <c r="T38" s="2"/>
      <c r="U38" s="2">
        <v>1</v>
      </c>
      <c r="V38" s="389"/>
      <c r="W38" s="113">
        <v>99</v>
      </c>
      <c r="X38" s="43" t="s">
        <v>25</v>
      </c>
      <c r="Y38" s="44">
        <v>2.2999999999999998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</row>
    <row r="39" spans="2:33" ht="27.95" customHeight="1" x14ac:dyDescent="0.3">
      <c r="B39" s="42">
        <v>8</v>
      </c>
      <c r="C39" s="387"/>
      <c r="D39" s="2" t="s">
        <v>72</v>
      </c>
      <c r="E39" s="3"/>
      <c r="F39" s="2">
        <v>10</v>
      </c>
      <c r="G39" s="2" t="s">
        <v>224</v>
      </c>
      <c r="H39" s="3"/>
      <c r="I39" s="2">
        <v>60</v>
      </c>
      <c r="J39" s="2"/>
      <c r="K39" s="3"/>
      <c r="L39" s="2"/>
      <c r="M39" s="2"/>
      <c r="N39" s="104"/>
      <c r="O39" s="2"/>
      <c r="P39" s="2"/>
      <c r="Q39" s="3"/>
      <c r="R39" s="2"/>
      <c r="S39" s="3" t="s">
        <v>249</v>
      </c>
      <c r="T39" s="2" t="s">
        <v>236</v>
      </c>
      <c r="U39" s="2">
        <v>20</v>
      </c>
      <c r="V39" s="389"/>
      <c r="W39" s="47" t="s">
        <v>46</v>
      </c>
      <c r="X39" s="48" t="s">
        <v>27</v>
      </c>
      <c r="Y39" s="44">
        <v>1.8</v>
      </c>
      <c r="Z39" s="20"/>
      <c r="AA39" s="49" t="s">
        <v>28</v>
      </c>
      <c r="AB39" s="21">
        <v>2.2000000000000002</v>
      </c>
      <c r="AC39" s="50">
        <f>AB39*7</f>
        <v>15.400000000000002</v>
      </c>
      <c r="AD39" s="21">
        <f>AB39*5</f>
        <v>11</v>
      </c>
      <c r="AE39" s="21" t="s">
        <v>29</v>
      </c>
      <c r="AF39" s="51">
        <f>AC39*4+AD39*9</f>
        <v>160.60000000000002</v>
      </c>
    </row>
    <row r="40" spans="2:33" ht="27.95" customHeight="1" x14ac:dyDescent="0.3">
      <c r="B40" s="42" t="s">
        <v>10</v>
      </c>
      <c r="C40" s="387"/>
      <c r="D40" s="3" t="s">
        <v>71</v>
      </c>
      <c r="E40" s="3"/>
      <c r="F40" s="3">
        <v>10</v>
      </c>
      <c r="G40" s="2"/>
      <c r="H40" s="52"/>
      <c r="I40" s="2"/>
      <c r="J40" s="2"/>
      <c r="K40" s="3"/>
      <c r="L40" s="2"/>
      <c r="M40" s="2"/>
      <c r="N40" s="3"/>
      <c r="O40" s="2"/>
      <c r="P40" s="2"/>
      <c r="Q40" s="3"/>
      <c r="R40" s="2"/>
      <c r="S40" s="2"/>
      <c r="T40" s="3"/>
      <c r="U40" s="2"/>
      <c r="V40" s="389"/>
      <c r="W40" s="108">
        <v>24</v>
      </c>
      <c r="X40" s="48" t="s">
        <v>30</v>
      </c>
      <c r="Y40" s="44">
        <v>2.5</v>
      </c>
      <c r="Z40" s="19"/>
      <c r="AA40" s="20" t="s">
        <v>31</v>
      </c>
      <c r="AB40" s="21">
        <v>1.7</v>
      </c>
      <c r="AC40" s="21">
        <f>AB40*1</f>
        <v>1.7</v>
      </c>
      <c r="AD40" s="21" t="s">
        <v>29</v>
      </c>
      <c r="AE40" s="21">
        <f>AB40*5</f>
        <v>8.5</v>
      </c>
      <c r="AF40" s="21">
        <f>AC40*4+AE40*4</f>
        <v>40.799999999999997</v>
      </c>
    </row>
    <row r="41" spans="2:33" ht="27.95" customHeight="1" x14ac:dyDescent="0.25">
      <c r="B41" s="391" t="s">
        <v>32</v>
      </c>
      <c r="C41" s="387"/>
      <c r="D41" s="3" t="s">
        <v>69</v>
      </c>
      <c r="E41" s="3"/>
      <c r="F41" s="3">
        <v>20</v>
      </c>
      <c r="G41" s="2"/>
      <c r="H41" s="52"/>
      <c r="I41" s="2"/>
      <c r="J41" s="2"/>
      <c r="K41" s="52"/>
      <c r="L41" s="2"/>
      <c r="M41" s="2"/>
      <c r="N41" s="3"/>
      <c r="O41" s="2"/>
      <c r="P41" s="2"/>
      <c r="Q41" s="3"/>
      <c r="R41" s="2"/>
      <c r="S41" s="3"/>
      <c r="T41" s="3"/>
      <c r="U41" s="3"/>
      <c r="V41" s="389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391"/>
      <c r="C42" s="387"/>
      <c r="D42" s="52"/>
      <c r="E42" s="52"/>
      <c r="F42" s="2"/>
      <c r="G42" s="2"/>
      <c r="H42" s="52"/>
      <c r="I42" s="2"/>
      <c r="J42" s="2"/>
      <c r="K42" s="52"/>
      <c r="L42" s="2"/>
      <c r="M42" s="2"/>
      <c r="N42" s="104"/>
      <c r="O42" s="2"/>
      <c r="P42" s="2"/>
      <c r="Q42" s="52"/>
      <c r="R42" s="2"/>
      <c r="S42" s="3"/>
      <c r="T42" s="52"/>
      <c r="U42" s="3"/>
      <c r="V42" s="389"/>
      <c r="W42" s="108">
        <v>25.9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2"/>
      <c r="K43" s="52"/>
      <c r="L43" s="2"/>
      <c r="M43" s="2"/>
      <c r="N43" s="52"/>
      <c r="O43" s="2"/>
      <c r="P43" s="2"/>
      <c r="Q43" s="52"/>
      <c r="R43" s="2"/>
      <c r="S43" s="3"/>
      <c r="T43" s="52"/>
      <c r="U43" s="3"/>
      <c r="V43" s="389"/>
      <c r="W43" s="47" t="s">
        <v>12</v>
      </c>
      <c r="X43" s="56"/>
      <c r="Y43" s="44"/>
      <c r="Z43" s="20"/>
      <c r="AC43" s="20">
        <f>SUM(AC38:AC42)</f>
        <v>29.1</v>
      </c>
      <c r="AD43" s="20">
        <f>SUM(AD38:AD42)</f>
        <v>23.5</v>
      </c>
      <c r="AE43" s="20">
        <f>SUM(AE38:AE42)</f>
        <v>98.5</v>
      </c>
      <c r="AF43" s="20">
        <f>AC43*4+AD43*9+AE43*4</f>
        <v>721.9</v>
      </c>
      <c r="AG43" s="111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90"/>
      <c r="W44" s="109">
        <f>W38*4+W42*4+W40*9</f>
        <v>715.6</v>
      </c>
      <c r="X44" s="62"/>
      <c r="Y44" s="63"/>
      <c r="Z44" s="19"/>
      <c r="AC44" s="59">
        <f>AC43*4/AF43</f>
        <v>0.1612411691369996</v>
      </c>
      <c r="AD44" s="59">
        <f>AD43*9/AF43</f>
        <v>0.29297686660202243</v>
      </c>
      <c r="AE44" s="59">
        <f>AE43*4/AF43</f>
        <v>0.54578196426097803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396"/>
      <c r="E46" s="396"/>
      <c r="F46" s="396"/>
      <c r="G46" s="396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1" zoomScale="60" workbookViewId="0">
      <selection activeCell="D41" sqref="D41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393" t="s">
        <v>373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6"/>
      <c r="AB1" s="8"/>
    </row>
    <row r="2" spans="2:33" s="7" customFormat="1" ht="13.5" customHeight="1" x14ac:dyDescent="0.45">
      <c r="B2" s="394"/>
      <c r="C2" s="395"/>
      <c r="D2" s="395"/>
      <c r="E2" s="395"/>
      <c r="F2" s="395"/>
      <c r="G2" s="395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12</v>
      </c>
      <c r="C5" s="387"/>
      <c r="D5" s="37" t="str">
        <f>'106.12月菜單'!B21</f>
        <v>香Q米飯</v>
      </c>
      <c r="E5" s="37" t="s">
        <v>15</v>
      </c>
      <c r="F5" s="1" t="s">
        <v>16</v>
      </c>
      <c r="G5" s="37" t="str">
        <f>'106.12月菜單'!B22</f>
        <v>洋蔥豬柳</v>
      </c>
      <c r="H5" s="37" t="s">
        <v>121</v>
      </c>
      <c r="I5" s="1" t="s">
        <v>16</v>
      </c>
      <c r="J5" s="37" t="str">
        <f>'106.12月菜單'!B23</f>
        <v>豆芽米粉</v>
      </c>
      <c r="K5" s="37" t="s">
        <v>243</v>
      </c>
      <c r="L5" s="1" t="s">
        <v>16</v>
      </c>
      <c r="M5" s="37" t="str">
        <f>'106.12月菜單'!B24</f>
        <v>烤雞堡肉(加)</v>
      </c>
      <c r="N5" s="37" t="s">
        <v>226</v>
      </c>
      <c r="O5" s="1" t="s">
        <v>16</v>
      </c>
      <c r="P5" s="37" t="str">
        <f>'106.12月菜單'!B25</f>
        <v>深色蔬菜</v>
      </c>
      <c r="Q5" s="37" t="s">
        <v>18</v>
      </c>
      <c r="R5" s="1" t="s">
        <v>16</v>
      </c>
      <c r="S5" s="37" t="str">
        <f>'106.12月菜單'!B26</f>
        <v>酸辣湯(芡)(醃)(豆)</v>
      </c>
      <c r="T5" s="37" t="s">
        <v>17</v>
      </c>
      <c r="U5" s="1" t="s">
        <v>16</v>
      </c>
      <c r="V5" s="388"/>
      <c r="W5" s="38" t="s">
        <v>44</v>
      </c>
      <c r="X5" s="39" t="s">
        <v>19</v>
      </c>
      <c r="Y5" s="40">
        <v>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387"/>
      <c r="D6" s="2" t="s">
        <v>80</v>
      </c>
      <c r="E6" s="3"/>
      <c r="F6" s="2">
        <v>90</v>
      </c>
      <c r="G6" s="2" t="s">
        <v>119</v>
      </c>
      <c r="H6" s="2"/>
      <c r="I6" s="2">
        <v>50</v>
      </c>
      <c r="J6" s="2" t="s">
        <v>254</v>
      </c>
      <c r="K6" s="2"/>
      <c r="L6" s="2">
        <v>30</v>
      </c>
      <c r="M6" s="2" t="s">
        <v>377</v>
      </c>
      <c r="N6" s="2" t="s">
        <v>242</v>
      </c>
      <c r="O6" s="2">
        <v>30</v>
      </c>
      <c r="P6" s="2" t="s">
        <v>86</v>
      </c>
      <c r="Q6" s="2"/>
      <c r="R6" s="2">
        <v>80</v>
      </c>
      <c r="S6" s="142" t="s">
        <v>378</v>
      </c>
      <c r="T6" s="142"/>
      <c r="U6" s="142">
        <v>10</v>
      </c>
      <c r="V6" s="389"/>
      <c r="W6" s="113">
        <v>99</v>
      </c>
      <c r="X6" s="43" t="s">
        <v>25</v>
      </c>
      <c r="Y6" s="44">
        <v>2.4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11</v>
      </c>
      <c r="C7" s="387"/>
      <c r="D7" s="2"/>
      <c r="E7" s="3"/>
      <c r="F7" s="2"/>
      <c r="G7" s="2" t="s">
        <v>124</v>
      </c>
      <c r="H7" s="2"/>
      <c r="I7" s="2">
        <v>50</v>
      </c>
      <c r="J7" s="2" t="s">
        <v>255</v>
      </c>
      <c r="K7" s="2"/>
      <c r="L7" s="2">
        <v>8</v>
      </c>
      <c r="M7" s="2"/>
      <c r="N7" s="2"/>
      <c r="O7" s="2"/>
      <c r="P7" s="2"/>
      <c r="Q7" s="2"/>
      <c r="R7" s="2"/>
      <c r="S7" s="142" t="s">
        <v>251</v>
      </c>
      <c r="T7" s="142" t="s">
        <v>259</v>
      </c>
      <c r="U7" s="142">
        <v>10</v>
      </c>
      <c r="V7" s="389"/>
      <c r="W7" s="47" t="s">
        <v>46</v>
      </c>
      <c r="X7" s="48" t="s">
        <v>27</v>
      </c>
      <c r="Y7" s="44">
        <v>1.8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64</v>
      </c>
      <c r="C8" s="387"/>
      <c r="D8" s="2"/>
      <c r="E8" s="3"/>
      <c r="F8" s="2"/>
      <c r="G8" s="2"/>
      <c r="H8" s="52"/>
      <c r="I8" s="2"/>
      <c r="J8" s="2" t="s">
        <v>252</v>
      </c>
      <c r="K8" s="52"/>
      <c r="L8" s="2">
        <v>5</v>
      </c>
      <c r="M8" s="2"/>
      <c r="N8" s="2"/>
      <c r="O8" s="2"/>
      <c r="P8" s="2"/>
      <c r="Q8" s="52"/>
      <c r="R8" s="2"/>
      <c r="S8" s="3" t="s">
        <v>238</v>
      </c>
      <c r="T8" s="104"/>
      <c r="U8" s="2">
        <v>10</v>
      </c>
      <c r="V8" s="389"/>
      <c r="W8" s="108">
        <v>24</v>
      </c>
      <c r="X8" s="48" t="s">
        <v>30</v>
      </c>
      <c r="Y8" s="44">
        <v>2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391" t="s">
        <v>37</v>
      </c>
      <c r="C9" s="387"/>
      <c r="D9" s="3"/>
      <c r="E9" s="3"/>
      <c r="F9" s="3"/>
      <c r="G9" s="2"/>
      <c r="H9" s="52"/>
      <c r="I9" s="2"/>
      <c r="J9" s="2" t="s">
        <v>256</v>
      </c>
      <c r="K9" s="52"/>
      <c r="L9" s="2">
        <v>3</v>
      </c>
      <c r="M9" s="2"/>
      <c r="N9" s="104"/>
      <c r="O9" s="2"/>
      <c r="P9" s="2"/>
      <c r="Q9" s="52"/>
      <c r="R9" s="2"/>
      <c r="S9" s="3" t="s">
        <v>253</v>
      </c>
      <c r="T9" s="104" t="s">
        <v>236</v>
      </c>
      <c r="U9" s="2">
        <v>20</v>
      </c>
      <c r="V9" s="389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391"/>
      <c r="C10" s="387"/>
      <c r="D10" s="3"/>
      <c r="E10" s="3"/>
      <c r="F10" s="3"/>
      <c r="G10" s="2"/>
      <c r="H10" s="52"/>
      <c r="I10" s="2"/>
      <c r="J10" s="2"/>
      <c r="K10" s="52"/>
      <c r="L10" s="2"/>
      <c r="M10" s="2"/>
      <c r="N10" s="2"/>
      <c r="O10" s="2"/>
      <c r="P10" s="2"/>
      <c r="Q10" s="52"/>
      <c r="R10" s="2"/>
      <c r="S10" s="3"/>
      <c r="T10" s="104"/>
      <c r="U10" s="2"/>
      <c r="V10" s="389"/>
      <c r="W10" s="108">
        <v>26.6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89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90"/>
      <c r="W12" s="109">
        <f>W6*4+W10*4+W8*9</f>
        <v>718.4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12</v>
      </c>
      <c r="C13" s="387"/>
      <c r="D13" s="37" t="str">
        <f>'106.12月菜單'!F21</f>
        <v>五穀飯</v>
      </c>
      <c r="E13" s="37" t="s">
        <v>15</v>
      </c>
      <c r="F13" s="37"/>
      <c r="G13" s="37" t="str">
        <f>'106.12月菜單'!F22</f>
        <v>蘿蔔燒肉</v>
      </c>
      <c r="H13" s="37" t="s">
        <v>147</v>
      </c>
      <c r="I13" s="37"/>
      <c r="J13" s="37" t="str">
        <f>'106.12月菜單'!F23</f>
        <v>鮮魚條(海)(炸)</v>
      </c>
      <c r="K13" s="37" t="s">
        <v>94</v>
      </c>
      <c r="L13" s="37"/>
      <c r="M13" s="37" t="str">
        <f>'106.12月菜單'!F24</f>
        <v>番茄蛋豆腐(豆)</v>
      </c>
      <c r="N13" s="37" t="s">
        <v>147</v>
      </c>
      <c r="O13" s="37"/>
      <c r="P13" s="37" t="str">
        <f>'106.12月菜單'!F25</f>
        <v>淺色蔬菜</v>
      </c>
      <c r="Q13" s="37" t="s">
        <v>18</v>
      </c>
      <c r="R13" s="37"/>
      <c r="S13" s="37" t="str">
        <f>'106.12月菜單'!F26</f>
        <v>菇菇湯/乳品</v>
      </c>
      <c r="T13" s="37" t="s">
        <v>17</v>
      </c>
      <c r="U13" s="37"/>
      <c r="V13" s="388" t="s">
        <v>396</v>
      </c>
      <c r="W13" s="38" t="s">
        <v>44</v>
      </c>
      <c r="X13" s="39" t="s">
        <v>19</v>
      </c>
      <c r="Y13" s="40">
        <v>4.5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387"/>
      <c r="D14" s="2" t="s">
        <v>85</v>
      </c>
      <c r="E14" s="2"/>
      <c r="F14" s="2">
        <v>60</v>
      </c>
      <c r="G14" s="3" t="s">
        <v>257</v>
      </c>
      <c r="H14" s="3"/>
      <c r="I14" s="3">
        <v>30</v>
      </c>
      <c r="J14" s="2" t="s">
        <v>344</v>
      </c>
      <c r="K14" s="3" t="s">
        <v>345</v>
      </c>
      <c r="L14" s="2">
        <v>50</v>
      </c>
      <c r="M14" s="3" t="s">
        <v>258</v>
      </c>
      <c r="N14" s="3"/>
      <c r="O14" s="3">
        <v>30</v>
      </c>
      <c r="P14" s="2" t="s">
        <v>86</v>
      </c>
      <c r="Q14" s="2"/>
      <c r="R14" s="2">
        <v>80</v>
      </c>
      <c r="S14" s="3" t="s">
        <v>329</v>
      </c>
      <c r="T14" s="2"/>
      <c r="U14" s="2">
        <v>20</v>
      </c>
      <c r="V14" s="389"/>
      <c r="W14" s="113">
        <v>96.5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12</v>
      </c>
      <c r="C15" s="387"/>
      <c r="D15" s="2" t="s">
        <v>100</v>
      </c>
      <c r="E15" s="2"/>
      <c r="F15" s="2">
        <v>30</v>
      </c>
      <c r="G15" s="3" t="s">
        <v>150</v>
      </c>
      <c r="H15" s="3"/>
      <c r="I15" s="3">
        <v>40</v>
      </c>
      <c r="J15" s="2"/>
      <c r="K15" s="3"/>
      <c r="L15" s="2"/>
      <c r="M15" s="2" t="s">
        <v>245</v>
      </c>
      <c r="N15" s="3"/>
      <c r="O15" s="2">
        <v>20</v>
      </c>
      <c r="P15" s="2"/>
      <c r="Q15" s="2"/>
      <c r="R15" s="2"/>
      <c r="S15" s="3" t="s">
        <v>260</v>
      </c>
      <c r="T15" s="2"/>
      <c r="U15" s="2">
        <v>10</v>
      </c>
      <c r="V15" s="389"/>
      <c r="W15" s="47" t="s">
        <v>46</v>
      </c>
      <c r="X15" s="48" t="s">
        <v>27</v>
      </c>
      <c r="Y15" s="44">
        <v>1.8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387"/>
      <c r="D16" s="52"/>
      <c r="E16" s="52"/>
      <c r="F16" s="2"/>
      <c r="G16" s="2"/>
      <c r="H16" s="2"/>
      <c r="I16" s="2"/>
      <c r="J16" s="3"/>
      <c r="K16" s="104"/>
      <c r="L16" s="2"/>
      <c r="M16" s="3" t="s">
        <v>249</v>
      </c>
      <c r="N16" s="2" t="s">
        <v>236</v>
      </c>
      <c r="O16" s="2">
        <v>10</v>
      </c>
      <c r="P16" s="2"/>
      <c r="Q16" s="52"/>
      <c r="R16" s="2"/>
      <c r="S16" s="2" t="s">
        <v>252</v>
      </c>
      <c r="T16" s="52"/>
      <c r="U16" s="2">
        <v>5</v>
      </c>
      <c r="V16" s="389"/>
      <c r="W16" s="108">
        <v>25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391" t="s">
        <v>38</v>
      </c>
      <c r="C17" s="387"/>
      <c r="D17" s="52"/>
      <c r="E17" s="52"/>
      <c r="F17" s="2"/>
      <c r="G17" s="3"/>
      <c r="H17" s="3"/>
      <c r="I17" s="3"/>
      <c r="J17" s="3"/>
      <c r="K17" s="2"/>
      <c r="L17" s="2"/>
      <c r="M17" s="2"/>
      <c r="N17" s="97"/>
      <c r="O17" s="2"/>
      <c r="P17" s="2"/>
      <c r="Q17" s="52"/>
      <c r="R17" s="2"/>
      <c r="S17" s="2" t="s">
        <v>256</v>
      </c>
      <c r="T17" s="52"/>
      <c r="U17" s="2">
        <v>3</v>
      </c>
      <c r="V17" s="389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91"/>
      <c r="C18" s="387"/>
      <c r="D18" s="52"/>
      <c r="E18" s="52"/>
      <c r="F18" s="2"/>
      <c r="G18" s="2"/>
      <c r="H18" s="52"/>
      <c r="I18" s="2"/>
      <c r="J18" s="3"/>
      <c r="K18" s="104"/>
      <c r="L18" s="2"/>
      <c r="M18" s="3"/>
      <c r="N18" s="52"/>
      <c r="O18" s="2"/>
      <c r="P18" s="2"/>
      <c r="Q18" s="52"/>
      <c r="R18" s="2"/>
      <c r="S18" s="3"/>
      <c r="T18" s="2"/>
      <c r="U18" s="2"/>
      <c r="V18" s="389"/>
      <c r="W18" s="108">
        <v>26.3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389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90"/>
      <c r="W20" s="109">
        <f>W14*4+W18*4+W16*9</f>
        <v>716.2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64">
        <v>12</v>
      </c>
      <c r="C21" s="387"/>
      <c r="D21" s="37" t="str">
        <f>'106.12月菜單'!J21</f>
        <v>香Q米飯</v>
      </c>
      <c r="E21" s="37" t="s">
        <v>70</v>
      </c>
      <c r="F21" s="37"/>
      <c r="G21" s="37" t="str">
        <f>'106.12月菜單'!J22</f>
        <v>卡啦雞腿排(加)(炸)</v>
      </c>
      <c r="H21" s="37" t="s">
        <v>94</v>
      </c>
      <c r="I21" s="37"/>
      <c r="J21" s="37" t="str">
        <f>'106.12月菜單'!J23</f>
        <v>碎瓜肉燥(醃)</v>
      </c>
      <c r="K21" s="37" t="s">
        <v>51</v>
      </c>
      <c r="L21" s="37"/>
      <c r="M21" s="37" t="str">
        <f>'106.12月菜單'!J24</f>
        <v>白醬洋芋鮮蔬</v>
      </c>
      <c r="N21" s="37" t="s">
        <v>121</v>
      </c>
      <c r="O21" s="37"/>
      <c r="P21" s="37" t="str">
        <f>'106.12月菜單'!J25</f>
        <v>深色蔬菜</v>
      </c>
      <c r="Q21" s="37" t="s">
        <v>18</v>
      </c>
      <c r="R21" s="37"/>
      <c r="S21" s="37" t="str">
        <f>'106.12月菜單'!J26</f>
        <v>味噌帶芽湯</v>
      </c>
      <c r="T21" s="37" t="s">
        <v>17</v>
      </c>
      <c r="U21" s="37"/>
      <c r="V21" s="388"/>
      <c r="W21" s="38" t="s">
        <v>44</v>
      </c>
      <c r="X21" s="39" t="s">
        <v>19</v>
      </c>
      <c r="Y21" s="40">
        <v>4.8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387"/>
      <c r="D22" s="2" t="s">
        <v>24</v>
      </c>
      <c r="E22" s="3"/>
      <c r="F22" s="2">
        <v>90</v>
      </c>
      <c r="G22" s="2" t="s">
        <v>241</v>
      </c>
      <c r="H22" s="2" t="s">
        <v>415</v>
      </c>
      <c r="I22" s="2">
        <v>50</v>
      </c>
      <c r="J22" s="2" t="s">
        <v>357</v>
      </c>
      <c r="K22" s="2" t="s">
        <v>416</v>
      </c>
      <c r="L22" s="2">
        <v>20</v>
      </c>
      <c r="M22" s="2" t="s">
        <v>261</v>
      </c>
      <c r="N22" s="2"/>
      <c r="O22" s="2">
        <v>30</v>
      </c>
      <c r="P22" s="2" t="s">
        <v>86</v>
      </c>
      <c r="Q22" s="2"/>
      <c r="R22" s="2">
        <v>80</v>
      </c>
      <c r="S22" s="3" t="s">
        <v>156</v>
      </c>
      <c r="T22" s="2"/>
      <c r="U22" s="2">
        <v>1</v>
      </c>
      <c r="V22" s="389"/>
      <c r="W22" s="113">
        <v>96.5</v>
      </c>
      <c r="X22" s="43" t="s">
        <v>25</v>
      </c>
      <c r="Y22" s="44">
        <v>2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13</v>
      </c>
      <c r="C23" s="387"/>
      <c r="D23" s="2"/>
      <c r="E23" s="3"/>
      <c r="F23" s="2"/>
      <c r="G23" s="2"/>
      <c r="H23" s="2"/>
      <c r="I23" s="2"/>
      <c r="J23" s="2" t="s">
        <v>81</v>
      </c>
      <c r="K23" s="2"/>
      <c r="L23" s="2">
        <v>30</v>
      </c>
      <c r="M23" s="2" t="s">
        <v>262</v>
      </c>
      <c r="N23" s="2"/>
      <c r="O23" s="2">
        <v>50</v>
      </c>
      <c r="P23" s="2"/>
      <c r="Q23" s="2"/>
      <c r="R23" s="2"/>
      <c r="S23" s="3" t="s">
        <v>264</v>
      </c>
      <c r="T23" s="2"/>
      <c r="U23" s="2">
        <v>20</v>
      </c>
      <c r="V23" s="389"/>
      <c r="W23" s="47" t="s">
        <v>46</v>
      </c>
      <c r="X23" s="48" t="s">
        <v>27</v>
      </c>
      <c r="Y23" s="44">
        <v>1.9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65" t="s">
        <v>10</v>
      </c>
      <c r="C24" s="387"/>
      <c r="D24" s="3"/>
      <c r="E24" s="3"/>
      <c r="F24" s="3"/>
      <c r="G24" s="2"/>
      <c r="H24" s="52"/>
      <c r="I24" s="2"/>
      <c r="J24" s="2"/>
      <c r="K24" s="2"/>
      <c r="L24" s="2"/>
      <c r="M24" s="2" t="s">
        <v>263</v>
      </c>
      <c r="N24" s="104"/>
      <c r="O24" s="2">
        <v>5</v>
      </c>
      <c r="P24" s="2"/>
      <c r="Q24" s="52"/>
      <c r="R24" s="2"/>
      <c r="S24" s="3"/>
      <c r="T24" s="52"/>
      <c r="U24" s="2"/>
      <c r="V24" s="389"/>
      <c r="W24" s="108">
        <v>24.5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03" t="s">
        <v>39</v>
      </c>
      <c r="C25" s="387"/>
      <c r="D25" s="3"/>
      <c r="E25" s="3"/>
      <c r="F25" s="3"/>
      <c r="G25" s="2"/>
      <c r="H25" s="52"/>
      <c r="I25" s="2"/>
      <c r="J25" s="2"/>
      <c r="K25" s="2"/>
      <c r="L25" s="2"/>
      <c r="M25" s="2" t="s">
        <v>161</v>
      </c>
      <c r="N25" s="52"/>
      <c r="O25" s="2">
        <v>20</v>
      </c>
      <c r="P25" s="2"/>
      <c r="Q25" s="52"/>
      <c r="R25" s="2"/>
      <c r="S25" s="3"/>
      <c r="T25" s="104"/>
      <c r="U25" s="2"/>
      <c r="V25" s="389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03"/>
      <c r="C26" s="387"/>
      <c r="D26" s="106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389"/>
      <c r="W26" s="108">
        <v>25.5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89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90"/>
      <c r="W28" s="109">
        <f>W22*4+W26*4+W24*9</f>
        <v>708.5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12</v>
      </c>
      <c r="C29" s="387"/>
      <c r="D29" s="37" t="str">
        <f>'106.12月菜單'!N21</f>
        <v>地瓜飯</v>
      </c>
      <c r="E29" s="37" t="s">
        <v>50</v>
      </c>
      <c r="F29" s="37"/>
      <c r="G29" s="37" t="str">
        <f>'106.12月菜單'!N22</f>
        <v>鹹豬肉</v>
      </c>
      <c r="H29" s="37" t="s">
        <v>225</v>
      </c>
      <c r="I29" s="37"/>
      <c r="J29" s="37" t="str">
        <f>'106.12月菜單'!N23</f>
        <v>岩燒翅小腿</v>
      </c>
      <c r="K29" s="117" t="s">
        <v>226</v>
      </c>
      <c r="L29" s="37"/>
      <c r="M29" s="37" t="str">
        <f>'106.12月菜單'!N24</f>
        <v>柴魚鮮蔬蛋</v>
      </c>
      <c r="N29" s="37" t="s">
        <v>135</v>
      </c>
      <c r="O29" s="37"/>
      <c r="P29" s="37" t="str">
        <f>'106.12月菜單'!N25</f>
        <v>淺色蔬菜</v>
      </c>
      <c r="Q29" s="37" t="s">
        <v>52</v>
      </c>
      <c r="R29" s="37"/>
      <c r="S29" s="37" t="str">
        <f>'106.12月菜單'!N26</f>
        <v>竹筍湯</v>
      </c>
      <c r="T29" s="37" t="s">
        <v>51</v>
      </c>
      <c r="U29" s="37"/>
      <c r="V29" s="388"/>
      <c r="W29" s="38" t="s">
        <v>44</v>
      </c>
      <c r="X29" s="39" t="s">
        <v>19</v>
      </c>
      <c r="Y29" s="40">
        <v>5.0999999999999996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387"/>
      <c r="D30" s="2" t="s">
        <v>85</v>
      </c>
      <c r="E30" s="2"/>
      <c r="F30" s="2">
        <v>90</v>
      </c>
      <c r="G30" s="2" t="s">
        <v>244</v>
      </c>
      <c r="H30" s="2"/>
      <c r="I30" s="2">
        <v>30</v>
      </c>
      <c r="J30" s="2" t="s">
        <v>265</v>
      </c>
      <c r="K30" s="2"/>
      <c r="L30" s="2">
        <v>40</v>
      </c>
      <c r="M30" s="2" t="s">
        <v>153</v>
      </c>
      <c r="N30" s="2"/>
      <c r="O30" s="2">
        <v>50</v>
      </c>
      <c r="P30" s="2" t="s">
        <v>86</v>
      </c>
      <c r="Q30" s="2"/>
      <c r="R30" s="2">
        <v>80</v>
      </c>
      <c r="S30" s="3" t="s">
        <v>267</v>
      </c>
      <c r="T30" s="2"/>
      <c r="U30" s="2">
        <v>40</v>
      </c>
      <c r="V30" s="389"/>
      <c r="W30" s="113">
        <v>101.5</v>
      </c>
      <c r="X30" s="43" t="s">
        <v>25</v>
      </c>
      <c r="Y30" s="44">
        <v>2.5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3"/>
    </row>
    <row r="31" spans="2:33" ht="27.95" customHeight="1" x14ac:dyDescent="0.3">
      <c r="B31" s="42">
        <v>14</v>
      </c>
      <c r="C31" s="387"/>
      <c r="D31" s="2" t="s">
        <v>93</v>
      </c>
      <c r="E31" s="2"/>
      <c r="F31" s="2">
        <v>40</v>
      </c>
      <c r="G31" s="2" t="s">
        <v>266</v>
      </c>
      <c r="H31" s="2"/>
      <c r="I31" s="2">
        <v>40</v>
      </c>
      <c r="J31" s="2"/>
      <c r="K31" s="2"/>
      <c r="L31" s="2"/>
      <c r="M31" s="2" t="s">
        <v>88</v>
      </c>
      <c r="N31" s="2"/>
      <c r="O31" s="2">
        <v>30</v>
      </c>
      <c r="P31" s="2"/>
      <c r="Q31" s="2"/>
      <c r="R31" s="2"/>
      <c r="S31" s="3"/>
      <c r="T31" s="2"/>
      <c r="U31" s="2"/>
      <c r="V31" s="389"/>
      <c r="W31" s="47" t="s">
        <v>46</v>
      </c>
      <c r="X31" s="48" t="s">
        <v>27</v>
      </c>
      <c r="Y31" s="44">
        <v>2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3" ht="27.95" customHeight="1" x14ac:dyDescent="0.3">
      <c r="B32" s="42" t="s">
        <v>10</v>
      </c>
      <c r="C32" s="387"/>
      <c r="D32" s="52"/>
      <c r="E32" s="52"/>
      <c r="F32" s="2"/>
      <c r="G32" s="2"/>
      <c r="H32" s="52"/>
      <c r="I32" s="2"/>
      <c r="J32" s="3"/>
      <c r="K32" s="3"/>
      <c r="L32" s="3"/>
      <c r="M32" s="2" t="s">
        <v>154</v>
      </c>
      <c r="N32" s="2" t="s">
        <v>155</v>
      </c>
      <c r="O32" s="2">
        <v>1</v>
      </c>
      <c r="P32" s="2"/>
      <c r="Q32" s="52"/>
      <c r="R32" s="2"/>
      <c r="S32" s="2"/>
      <c r="T32" s="3"/>
      <c r="U32" s="2"/>
      <c r="V32" s="389"/>
      <c r="W32" s="108">
        <v>24.5</v>
      </c>
      <c r="X32" s="48" t="s">
        <v>30</v>
      </c>
      <c r="Y32" s="44">
        <v>2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3"/>
    </row>
    <row r="33" spans="2:33" ht="27.95" customHeight="1" x14ac:dyDescent="0.25">
      <c r="B33" s="391" t="s">
        <v>40</v>
      </c>
      <c r="C33" s="387"/>
      <c r="D33" s="52"/>
      <c r="E33" s="52"/>
      <c r="F33" s="2"/>
      <c r="G33" s="2"/>
      <c r="H33" s="52"/>
      <c r="I33" s="2"/>
      <c r="J33" s="3"/>
      <c r="K33" s="3"/>
      <c r="L33" s="3"/>
      <c r="M33" s="2"/>
      <c r="N33" s="52"/>
      <c r="O33" s="2"/>
      <c r="P33" s="2"/>
      <c r="Q33" s="52"/>
      <c r="R33" s="2"/>
      <c r="S33" s="3"/>
      <c r="T33" s="3"/>
      <c r="U33" s="3"/>
      <c r="V33" s="389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391"/>
      <c r="C34" s="387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389"/>
      <c r="W34" s="108">
        <v>26.6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89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90"/>
      <c r="W36" s="109">
        <f>W30*4+W34*4+W32*9</f>
        <v>732.9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3" s="41" customFormat="1" ht="27.95" customHeight="1" x14ac:dyDescent="0.3">
      <c r="B37" s="36">
        <v>12</v>
      </c>
      <c r="C37" s="387"/>
      <c r="D37" s="37" t="str">
        <f>'106.12月菜單'!R21</f>
        <v>油蔥拌飯</v>
      </c>
      <c r="E37" s="37" t="s">
        <v>295</v>
      </c>
      <c r="F37" s="37"/>
      <c r="G37" s="37" t="str">
        <f>'106.12月菜單'!R22</f>
        <v>香烤雞腿</v>
      </c>
      <c r="H37" s="37" t="s">
        <v>151</v>
      </c>
      <c r="I37" s="37"/>
      <c r="J37" s="37" t="str">
        <f>'106.12月菜單'!R23</f>
        <v>菜頭粿(冷)</v>
      </c>
      <c r="K37" s="37" t="s">
        <v>306</v>
      </c>
      <c r="L37" s="37"/>
      <c r="M37" s="37" t="str">
        <f>'106.12月菜單'!R24</f>
        <v>西芹三色</v>
      </c>
      <c r="N37" s="37" t="s">
        <v>49</v>
      </c>
      <c r="O37" s="37"/>
      <c r="P37" s="37" t="str">
        <f>'106.12月菜單'!R25</f>
        <v>深色蔬菜</v>
      </c>
      <c r="Q37" s="37" t="s">
        <v>62</v>
      </c>
      <c r="R37" s="37"/>
      <c r="S37" s="37" t="str">
        <f>'106.12月菜單'!R26</f>
        <v>蔬菜湯</v>
      </c>
      <c r="T37" s="37" t="s">
        <v>63</v>
      </c>
      <c r="U37" s="37"/>
      <c r="V37" s="388"/>
      <c r="W37" s="38" t="s">
        <v>44</v>
      </c>
      <c r="X37" s="39" t="s">
        <v>19</v>
      </c>
      <c r="Y37" s="40">
        <v>5.5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3" ht="27.95" customHeight="1" x14ac:dyDescent="0.3">
      <c r="B38" s="42" t="s">
        <v>8</v>
      </c>
      <c r="C38" s="387"/>
      <c r="D38" s="3" t="s">
        <v>298</v>
      </c>
      <c r="E38" s="3"/>
      <c r="F38" s="2">
        <v>20</v>
      </c>
      <c r="G38" s="140" t="s">
        <v>268</v>
      </c>
      <c r="H38" s="142"/>
      <c r="I38" s="140">
        <v>80</v>
      </c>
      <c r="J38" s="3" t="s">
        <v>318</v>
      </c>
      <c r="K38" s="2" t="s">
        <v>319</v>
      </c>
      <c r="L38" s="3">
        <v>30</v>
      </c>
      <c r="M38" s="2" t="s">
        <v>269</v>
      </c>
      <c r="N38" s="2"/>
      <c r="O38" s="2">
        <v>10</v>
      </c>
      <c r="P38" s="2" t="s">
        <v>86</v>
      </c>
      <c r="Q38" s="3"/>
      <c r="R38" s="2">
        <v>80</v>
      </c>
      <c r="S38" s="3" t="s">
        <v>330</v>
      </c>
      <c r="T38" s="2"/>
      <c r="U38" s="2">
        <v>20</v>
      </c>
      <c r="V38" s="389"/>
      <c r="W38" s="113">
        <v>105</v>
      </c>
      <c r="X38" s="43" t="s">
        <v>25</v>
      </c>
      <c r="Y38" s="44">
        <v>2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3" ht="27.95" customHeight="1" x14ac:dyDescent="0.3">
      <c r="B39" s="42">
        <v>15</v>
      </c>
      <c r="C39" s="387"/>
      <c r="D39" s="3" t="s">
        <v>299</v>
      </c>
      <c r="E39" s="3"/>
      <c r="F39" s="2">
        <v>70</v>
      </c>
      <c r="G39" s="3"/>
      <c r="H39" s="52"/>
      <c r="I39" s="2"/>
      <c r="J39" s="3"/>
      <c r="K39" s="2"/>
      <c r="L39" s="3"/>
      <c r="M39" s="2" t="s">
        <v>272</v>
      </c>
      <c r="N39" s="2"/>
      <c r="O39" s="2">
        <v>60</v>
      </c>
      <c r="P39" s="2"/>
      <c r="Q39" s="3"/>
      <c r="R39" s="2"/>
      <c r="S39" s="3" t="s">
        <v>271</v>
      </c>
      <c r="T39" s="2"/>
      <c r="U39" s="2">
        <v>10</v>
      </c>
      <c r="V39" s="389"/>
      <c r="W39" s="47" t="s">
        <v>46</v>
      </c>
      <c r="X39" s="48" t="s">
        <v>27</v>
      </c>
      <c r="Y39" s="44">
        <v>1.9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3" ht="27.95" customHeight="1" x14ac:dyDescent="0.3">
      <c r="B40" s="42" t="s">
        <v>10</v>
      </c>
      <c r="C40" s="387"/>
      <c r="D40" s="3" t="s">
        <v>81</v>
      </c>
      <c r="E40" s="3"/>
      <c r="F40" s="2">
        <v>10</v>
      </c>
      <c r="G40" s="2"/>
      <c r="H40" s="3"/>
      <c r="I40" s="2"/>
      <c r="J40" s="3"/>
      <c r="K40" s="52"/>
      <c r="L40" s="3"/>
      <c r="M40" s="2" t="s">
        <v>331</v>
      </c>
      <c r="N40" s="2"/>
      <c r="O40" s="2">
        <v>5</v>
      </c>
      <c r="P40" s="2"/>
      <c r="Q40" s="3"/>
      <c r="R40" s="2"/>
      <c r="S40" s="2" t="s">
        <v>252</v>
      </c>
      <c r="T40" s="52"/>
      <c r="U40" s="2">
        <v>5</v>
      </c>
      <c r="V40" s="389"/>
      <c r="W40" s="108">
        <v>22</v>
      </c>
      <c r="X40" s="48" t="s">
        <v>30</v>
      </c>
      <c r="Y40" s="44">
        <v>2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3" ht="27.95" customHeight="1" x14ac:dyDescent="0.25">
      <c r="B41" s="391" t="s">
        <v>32</v>
      </c>
      <c r="C41" s="387"/>
      <c r="D41" s="3" t="s">
        <v>407</v>
      </c>
      <c r="E41" s="3"/>
      <c r="F41" s="2">
        <v>1</v>
      </c>
      <c r="G41" s="2"/>
      <c r="H41" s="3"/>
      <c r="I41" s="2"/>
      <c r="J41" s="3"/>
      <c r="K41" s="52"/>
      <c r="L41" s="3"/>
      <c r="M41" s="2" t="s">
        <v>332</v>
      </c>
      <c r="N41" s="52"/>
      <c r="O41" s="2">
        <v>5</v>
      </c>
      <c r="P41" s="2"/>
      <c r="Q41" s="3"/>
      <c r="R41" s="2"/>
      <c r="S41" s="2" t="s">
        <v>256</v>
      </c>
      <c r="T41" s="52"/>
      <c r="U41" s="2">
        <v>3</v>
      </c>
      <c r="V41" s="389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391"/>
      <c r="C42" s="387"/>
      <c r="D42" s="52"/>
      <c r="E42" s="52"/>
      <c r="F42" s="2"/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2"/>
      <c r="T42" s="52"/>
      <c r="U42" s="2"/>
      <c r="V42" s="389"/>
      <c r="W42" s="108">
        <v>24.9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389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90"/>
      <c r="W44" s="109">
        <f>W38*4+W42*4+W40*9</f>
        <v>717.6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396"/>
      <c r="E46" s="396"/>
      <c r="F46" s="397"/>
      <c r="G46" s="397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opLeftCell="B25" zoomScale="60" workbookViewId="0">
      <selection activeCell="J42" sqref="J42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393" t="s">
        <v>374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6"/>
      <c r="AB1" s="8"/>
    </row>
    <row r="2" spans="2:33" s="7" customFormat="1" ht="13.5" customHeight="1" x14ac:dyDescent="0.45">
      <c r="B2" s="394"/>
      <c r="C2" s="395"/>
      <c r="D2" s="395"/>
      <c r="E2" s="395"/>
      <c r="F2" s="395"/>
      <c r="G2" s="395"/>
      <c r="H2" s="136"/>
      <c r="I2" s="6"/>
      <c r="J2" s="6"/>
      <c r="K2" s="136"/>
      <c r="L2" s="6"/>
      <c r="M2" s="6"/>
      <c r="N2" s="136"/>
      <c r="O2" s="6"/>
      <c r="P2" s="6"/>
      <c r="Q2" s="136"/>
      <c r="R2" s="6"/>
      <c r="S2" s="6"/>
      <c r="T2" s="136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12</v>
      </c>
      <c r="C5" s="387"/>
      <c r="D5" s="37" t="str">
        <f>'106.12月菜單'!B30</f>
        <v>香Q米飯</v>
      </c>
      <c r="E5" s="37" t="s">
        <v>15</v>
      </c>
      <c r="F5" s="1" t="s">
        <v>16</v>
      </c>
      <c r="G5" s="37" t="str">
        <f>'106.12月菜單'!B31</f>
        <v>日式豬排</v>
      </c>
      <c r="H5" s="37" t="s">
        <v>310</v>
      </c>
      <c r="I5" s="1" t="s">
        <v>16</v>
      </c>
      <c r="J5" s="37" t="str">
        <f>'106.12月菜單'!B32</f>
        <v>薑片燒雞</v>
      </c>
      <c r="K5" s="37" t="s">
        <v>225</v>
      </c>
      <c r="L5" s="1" t="s">
        <v>16</v>
      </c>
      <c r="M5" s="37" t="str">
        <f>'106.12月菜單'!B33</f>
        <v>五香滷蛋</v>
      </c>
      <c r="N5" s="37" t="s">
        <v>101</v>
      </c>
      <c r="O5" s="1" t="s">
        <v>16</v>
      </c>
      <c r="P5" s="37" t="str">
        <f>'106.12月菜單'!B34</f>
        <v>淺色蔬菜</v>
      </c>
      <c r="Q5" s="37" t="s">
        <v>18</v>
      </c>
      <c r="R5" s="1" t="s">
        <v>16</v>
      </c>
      <c r="S5" s="37" t="str">
        <f>'106.12月菜單'!B35</f>
        <v>日式豆腐湯(豆)</v>
      </c>
      <c r="T5" s="37" t="s">
        <v>17</v>
      </c>
      <c r="U5" s="1" t="s">
        <v>16</v>
      </c>
      <c r="V5" s="388"/>
      <c r="W5" s="38" t="s">
        <v>44</v>
      </c>
      <c r="X5" s="39" t="s">
        <v>19</v>
      </c>
      <c r="Y5" s="40">
        <v>4.9000000000000004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387"/>
      <c r="D6" s="2" t="s">
        <v>85</v>
      </c>
      <c r="E6" s="3"/>
      <c r="F6" s="2">
        <v>90</v>
      </c>
      <c r="G6" s="2" t="s">
        <v>189</v>
      </c>
      <c r="H6" s="2"/>
      <c r="I6" s="2">
        <v>80</v>
      </c>
      <c r="J6" s="2" t="s">
        <v>153</v>
      </c>
      <c r="K6" s="3"/>
      <c r="L6" s="2">
        <v>60</v>
      </c>
      <c r="M6" s="2" t="s">
        <v>346</v>
      </c>
      <c r="N6" s="185"/>
      <c r="O6" s="2">
        <v>55</v>
      </c>
      <c r="P6" s="2" t="s">
        <v>86</v>
      </c>
      <c r="Q6" s="2"/>
      <c r="R6" s="2">
        <v>100</v>
      </c>
      <c r="S6" s="3" t="s">
        <v>347</v>
      </c>
      <c r="T6" s="2"/>
      <c r="U6" s="2">
        <v>1</v>
      </c>
      <c r="V6" s="389"/>
      <c r="W6" s="113">
        <v>96.5</v>
      </c>
      <c r="X6" s="43" t="s">
        <v>25</v>
      </c>
      <c r="Y6" s="44">
        <v>2.6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18</v>
      </c>
      <c r="C7" s="387"/>
      <c r="D7" s="2"/>
      <c r="E7" s="3"/>
      <c r="F7" s="2"/>
      <c r="G7" s="2"/>
      <c r="H7" s="2"/>
      <c r="I7" s="2"/>
      <c r="J7" s="2" t="s">
        <v>131</v>
      </c>
      <c r="K7" s="2"/>
      <c r="L7" s="2">
        <v>30</v>
      </c>
      <c r="M7" s="2"/>
      <c r="N7" s="140"/>
      <c r="O7" s="2"/>
      <c r="P7" s="2"/>
      <c r="Q7" s="2"/>
      <c r="R7" s="2"/>
      <c r="S7" s="3" t="s">
        <v>348</v>
      </c>
      <c r="T7" s="2" t="s">
        <v>349</v>
      </c>
      <c r="U7" s="2">
        <v>20</v>
      </c>
      <c r="V7" s="389"/>
      <c r="W7" s="47" t="s">
        <v>46</v>
      </c>
      <c r="X7" s="48" t="s">
        <v>27</v>
      </c>
      <c r="Y7" s="44">
        <v>1.6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10</v>
      </c>
      <c r="C8" s="387"/>
      <c r="D8" s="2"/>
      <c r="E8" s="3"/>
      <c r="F8" s="2"/>
      <c r="G8" s="2"/>
      <c r="H8" s="52"/>
      <c r="I8" s="2"/>
      <c r="J8" s="2"/>
      <c r="K8" s="52"/>
      <c r="L8" s="2"/>
      <c r="M8" s="2"/>
      <c r="N8" s="141"/>
      <c r="O8" s="2"/>
      <c r="P8" s="2"/>
      <c r="Q8" s="52"/>
      <c r="R8" s="2"/>
      <c r="S8" s="2"/>
      <c r="T8" s="3"/>
      <c r="U8" s="2"/>
      <c r="V8" s="389"/>
      <c r="W8" s="108">
        <v>25.5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391" t="s">
        <v>37</v>
      </c>
      <c r="C9" s="387"/>
      <c r="D9" s="3"/>
      <c r="E9" s="3"/>
      <c r="F9" s="3"/>
      <c r="G9" s="2"/>
      <c r="H9" s="52"/>
      <c r="I9" s="2"/>
      <c r="J9" s="2"/>
      <c r="K9" s="52"/>
      <c r="L9" s="2"/>
      <c r="M9" s="3"/>
      <c r="N9" s="52"/>
      <c r="O9" s="2"/>
      <c r="P9" s="2"/>
      <c r="Q9" s="52"/>
      <c r="R9" s="2"/>
      <c r="S9" s="3"/>
      <c r="T9" s="3"/>
      <c r="U9" s="3"/>
      <c r="V9" s="389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391"/>
      <c r="C10" s="387"/>
      <c r="D10" s="3"/>
      <c r="E10" s="3"/>
      <c r="F10" s="3"/>
      <c r="G10" s="2"/>
      <c r="H10" s="52"/>
      <c r="I10" s="2"/>
      <c r="J10" s="2"/>
      <c r="K10" s="52"/>
      <c r="L10" s="2"/>
      <c r="M10" s="2"/>
      <c r="N10" s="52"/>
      <c r="O10" s="2"/>
      <c r="P10" s="2"/>
      <c r="Q10" s="52"/>
      <c r="R10" s="2"/>
      <c r="S10" s="3"/>
      <c r="T10" s="104"/>
      <c r="U10" s="2"/>
      <c r="V10" s="389"/>
      <c r="W10" s="108">
        <v>26.4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89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90"/>
      <c r="W12" s="109">
        <f>W6*4+W10*4+W8*9</f>
        <v>721.1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12</v>
      </c>
      <c r="C13" s="387"/>
      <c r="D13" s="37" t="str">
        <f>'106.12月菜單'!F30</f>
        <v>五穀飯</v>
      </c>
      <c r="E13" s="37" t="s">
        <v>15</v>
      </c>
      <c r="F13" s="37"/>
      <c r="G13" s="37" t="str">
        <f>'106.12月菜單'!F31</f>
        <v>咖哩雞</v>
      </c>
      <c r="H13" s="37" t="s">
        <v>147</v>
      </c>
      <c r="I13" s="37"/>
      <c r="J13" s="37" t="str">
        <f>'106.12月菜單'!F32</f>
        <v>糖醋肉丁</v>
      </c>
      <c r="K13" s="37" t="s">
        <v>389</v>
      </c>
      <c r="L13" s="37"/>
      <c r="M13" s="37" t="str">
        <f>'106.12月菜單'!F33</f>
        <v>韓式白菜肉片</v>
      </c>
      <c r="N13" s="37" t="s">
        <v>82</v>
      </c>
      <c r="O13" s="37"/>
      <c r="P13" s="37" t="str">
        <f>'106.12月菜單'!F34</f>
        <v>深色蔬菜</v>
      </c>
      <c r="Q13" s="37" t="s">
        <v>18</v>
      </c>
      <c r="R13" s="37"/>
      <c r="S13" s="37" t="str">
        <f>'106.12月菜單'!F35</f>
        <v>玉米蛋花湯/乳品</v>
      </c>
      <c r="T13" s="37" t="s">
        <v>17</v>
      </c>
      <c r="U13" s="37"/>
      <c r="V13" s="388" t="s">
        <v>396</v>
      </c>
      <c r="W13" s="38" t="s">
        <v>44</v>
      </c>
      <c r="X13" s="39" t="s">
        <v>19</v>
      </c>
      <c r="Y13" s="40">
        <v>5.2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387"/>
      <c r="D14" s="2" t="s">
        <v>85</v>
      </c>
      <c r="E14" s="2"/>
      <c r="F14" s="2">
        <v>60</v>
      </c>
      <c r="G14" s="2" t="s">
        <v>129</v>
      </c>
      <c r="H14" s="2"/>
      <c r="I14" s="2">
        <v>30</v>
      </c>
      <c r="J14" s="2" t="s">
        <v>390</v>
      </c>
      <c r="K14" s="3"/>
      <c r="L14" s="2">
        <v>40</v>
      </c>
      <c r="M14" s="3" t="s">
        <v>337</v>
      </c>
      <c r="N14" s="140"/>
      <c r="O14" s="140">
        <v>60</v>
      </c>
      <c r="P14" s="2" t="s">
        <v>86</v>
      </c>
      <c r="Q14" s="2"/>
      <c r="R14" s="2">
        <v>100</v>
      </c>
      <c r="S14" s="2" t="s">
        <v>350</v>
      </c>
      <c r="T14" s="2"/>
      <c r="U14" s="2">
        <v>20</v>
      </c>
      <c r="V14" s="389"/>
      <c r="W14" s="113">
        <v>103.5</v>
      </c>
      <c r="X14" s="43" t="s">
        <v>25</v>
      </c>
      <c r="Y14" s="44">
        <v>2.7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19</v>
      </c>
      <c r="C15" s="387"/>
      <c r="D15" s="2" t="s">
        <v>96</v>
      </c>
      <c r="E15" s="2"/>
      <c r="F15" s="2">
        <v>40</v>
      </c>
      <c r="G15" s="2" t="s">
        <v>120</v>
      </c>
      <c r="H15" s="2"/>
      <c r="I15" s="2">
        <v>20</v>
      </c>
      <c r="J15" s="2" t="s">
        <v>391</v>
      </c>
      <c r="K15" s="2"/>
      <c r="L15" s="2">
        <v>30</v>
      </c>
      <c r="M15" s="140" t="s">
        <v>152</v>
      </c>
      <c r="N15" s="140"/>
      <c r="O15" s="140">
        <v>20</v>
      </c>
      <c r="P15" s="2"/>
      <c r="Q15" s="2"/>
      <c r="R15" s="2"/>
      <c r="S15" s="2" t="s">
        <v>73</v>
      </c>
      <c r="T15" s="2"/>
      <c r="U15" s="2">
        <v>10</v>
      </c>
      <c r="V15" s="389"/>
      <c r="W15" s="47" t="s">
        <v>46</v>
      </c>
      <c r="X15" s="48" t="s">
        <v>27</v>
      </c>
      <c r="Y15" s="44">
        <v>2.1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387"/>
      <c r="D16" s="52"/>
      <c r="E16" s="52"/>
      <c r="F16" s="2"/>
      <c r="G16" s="2" t="s">
        <v>130</v>
      </c>
      <c r="H16" s="52"/>
      <c r="I16" s="2">
        <v>5</v>
      </c>
      <c r="J16" s="2"/>
      <c r="K16" s="52"/>
      <c r="L16" s="2"/>
      <c r="M16" s="140"/>
      <c r="N16" s="141"/>
      <c r="O16" s="140"/>
      <c r="P16" s="2"/>
      <c r="Q16" s="52"/>
      <c r="R16" s="2"/>
      <c r="S16" s="3" t="s">
        <v>351</v>
      </c>
      <c r="T16" s="2"/>
      <c r="U16" s="2">
        <v>5</v>
      </c>
      <c r="V16" s="389"/>
      <c r="W16" s="108">
        <v>25.5</v>
      </c>
      <c r="X16" s="48" t="s">
        <v>30</v>
      </c>
      <c r="Y16" s="44">
        <v>2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391" t="s">
        <v>38</v>
      </c>
      <c r="C17" s="387"/>
      <c r="D17" s="52"/>
      <c r="E17" s="52"/>
      <c r="F17" s="2"/>
      <c r="G17" s="2" t="s">
        <v>131</v>
      </c>
      <c r="H17" s="52"/>
      <c r="I17" s="2">
        <v>30</v>
      </c>
      <c r="J17" s="2"/>
      <c r="K17" s="52"/>
      <c r="L17" s="2"/>
      <c r="M17" s="3"/>
      <c r="N17" s="52"/>
      <c r="O17" s="2"/>
      <c r="P17" s="2"/>
      <c r="Q17" s="52"/>
      <c r="R17" s="2"/>
      <c r="S17" s="3" t="s">
        <v>352</v>
      </c>
      <c r="T17" s="104"/>
      <c r="U17" s="2">
        <v>5</v>
      </c>
      <c r="V17" s="389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91"/>
      <c r="C18" s="387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158"/>
      <c r="T18" s="158"/>
      <c r="U18" s="158"/>
      <c r="V18" s="389"/>
      <c r="W18" s="108">
        <v>26.4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389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90"/>
      <c r="W20" s="109">
        <f>W14*4+W18*4+W16*9</f>
        <v>749.1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64">
        <v>12</v>
      </c>
      <c r="C21" s="387"/>
      <c r="D21" s="37" t="str">
        <f>'106.12月菜單'!J30</f>
        <v>香Q米飯</v>
      </c>
      <c r="E21" s="37" t="s">
        <v>297</v>
      </c>
      <c r="F21" s="37"/>
      <c r="G21" s="37" t="str">
        <f>'106.12月菜單'!J31</f>
        <v>烤無骨腿排</v>
      </c>
      <c r="H21" s="37" t="s">
        <v>226</v>
      </c>
      <c r="I21" s="37"/>
      <c r="J21" s="37" t="str">
        <f>'106.12月菜單'!J32</f>
        <v>米血海苔卷(加)</v>
      </c>
      <c r="K21" s="37" t="s">
        <v>225</v>
      </c>
      <c r="L21" s="37"/>
      <c r="M21" s="37" t="str">
        <f>'106.12月菜單'!J33</f>
        <v>鮮菇花椰菜</v>
      </c>
      <c r="N21" s="37" t="s">
        <v>51</v>
      </c>
      <c r="O21" s="37"/>
      <c r="P21" s="37" t="str">
        <f>'106.12月菜單'!J34</f>
        <v>深色蔬菜</v>
      </c>
      <c r="Q21" s="37" t="s">
        <v>18</v>
      </c>
      <c r="R21" s="37"/>
      <c r="S21" s="37" t="str">
        <f>'106.12月菜單'!J35</f>
        <v>酸辣湯(醃)(豆)(芡)</v>
      </c>
      <c r="T21" s="37" t="s">
        <v>17</v>
      </c>
      <c r="U21" s="37"/>
      <c r="V21" s="388"/>
      <c r="W21" s="38" t="s">
        <v>44</v>
      </c>
      <c r="X21" s="39" t="s">
        <v>19</v>
      </c>
      <c r="Y21" s="40">
        <v>5.0999999999999996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387"/>
      <c r="D22" s="2" t="s">
        <v>24</v>
      </c>
      <c r="E22" s="2"/>
      <c r="F22" s="2">
        <v>90</v>
      </c>
      <c r="G22" s="2" t="s">
        <v>274</v>
      </c>
      <c r="H22" s="2"/>
      <c r="I22" s="2">
        <v>80</v>
      </c>
      <c r="J22" s="2" t="s">
        <v>417</v>
      </c>
      <c r="K22" s="2"/>
      <c r="L22" s="2">
        <v>20</v>
      </c>
      <c r="M22" s="2" t="s">
        <v>276</v>
      </c>
      <c r="N22" s="3"/>
      <c r="O22" s="2">
        <v>20</v>
      </c>
      <c r="P22" s="2" t="s">
        <v>86</v>
      </c>
      <c r="Q22" s="2"/>
      <c r="R22" s="2">
        <v>80</v>
      </c>
      <c r="S22" s="3" t="s">
        <v>353</v>
      </c>
      <c r="T22" s="2" t="s">
        <v>355</v>
      </c>
      <c r="U22" s="2">
        <v>20</v>
      </c>
      <c r="V22" s="389"/>
      <c r="W22" s="113">
        <v>101.5</v>
      </c>
      <c r="X22" s="43" t="s">
        <v>25</v>
      </c>
      <c r="Y22" s="44">
        <v>2.2000000000000002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20</v>
      </c>
      <c r="C23" s="387"/>
      <c r="D23" s="2"/>
      <c r="E23" s="3"/>
      <c r="F23" s="2"/>
      <c r="G23" s="2"/>
      <c r="H23" s="2"/>
      <c r="I23" s="2"/>
      <c r="J23" s="2" t="s">
        <v>418</v>
      </c>
      <c r="K23" s="2" t="s">
        <v>419</v>
      </c>
      <c r="L23" s="2">
        <v>30</v>
      </c>
      <c r="M23" s="2" t="s">
        <v>420</v>
      </c>
      <c r="N23" s="3"/>
      <c r="O23" s="2">
        <v>60</v>
      </c>
      <c r="P23" s="2"/>
      <c r="Q23" s="2"/>
      <c r="R23" s="2"/>
      <c r="S23" s="2" t="s">
        <v>143</v>
      </c>
      <c r="T23" s="52"/>
      <c r="U23" s="2">
        <v>20</v>
      </c>
      <c r="V23" s="389"/>
      <c r="W23" s="47" t="s">
        <v>46</v>
      </c>
      <c r="X23" s="48" t="s">
        <v>27</v>
      </c>
      <c r="Y23" s="44">
        <v>2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65" t="s">
        <v>10</v>
      </c>
      <c r="C24" s="387"/>
      <c r="D24" s="3"/>
      <c r="E24" s="3"/>
      <c r="F24" s="3"/>
      <c r="G24" s="2"/>
      <c r="H24" s="52"/>
      <c r="I24" s="2"/>
      <c r="J24" s="2"/>
      <c r="K24" s="2"/>
      <c r="L24" s="2"/>
      <c r="M24" s="2"/>
      <c r="N24" s="3"/>
      <c r="O24" s="2"/>
      <c r="P24" s="2"/>
      <c r="Q24" s="52"/>
      <c r="R24" s="2"/>
      <c r="S24" s="3" t="s">
        <v>352</v>
      </c>
      <c r="T24" s="2"/>
      <c r="U24" s="2">
        <v>5</v>
      </c>
      <c r="V24" s="389"/>
      <c r="W24" s="108">
        <v>23.5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03" t="s">
        <v>39</v>
      </c>
      <c r="C25" s="387"/>
      <c r="D25" s="3"/>
      <c r="E25" s="3"/>
      <c r="F25" s="3"/>
      <c r="G25" s="2"/>
      <c r="H25" s="52"/>
      <c r="I25" s="2"/>
      <c r="J25" s="2"/>
      <c r="K25" s="2"/>
      <c r="L25" s="2"/>
      <c r="M25" s="2"/>
      <c r="N25" s="52"/>
      <c r="O25" s="2"/>
      <c r="P25" s="2"/>
      <c r="Q25" s="52"/>
      <c r="R25" s="2"/>
      <c r="S25" s="2" t="s">
        <v>346</v>
      </c>
      <c r="T25" s="52"/>
      <c r="U25" s="2">
        <v>5</v>
      </c>
      <c r="V25" s="389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03"/>
      <c r="C26" s="387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 t="s">
        <v>354</v>
      </c>
      <c r="T26" s="104" t="s">
        <v>356</v>
      </c>
      <c r="U26" s="2">
        <v>20</v>
      </c>
      <c r="V26" s="389"/>
      <c r="W26" s="108">
        <v>24.4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89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90"/>
      <c r="W28" s="109">
        <f>W22*4+W26*4+W24*9</f>
        <v>715.1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12</v>
      </c>
      <c r="C29" s="387"/>
      <c r="D29" s="37" t="str">
        <f>'106.12月菜單'!N30</f>
        <v>地瓜飯</v>
      </c>
      <c r="E29" s="37" t="s">
        <v>15</v>
      </c>
      <c r="F29" s="37"/>
      <c r="G29" s="37" t="str">
        <f>'106.12月菜單'!N31</f>
        <v>炸雞腿</v>
      </c>
      <c r="H29" s="37" t="s">
        <v>401</v>
      </c>
      <c r="I29" s="37"/>
      <c r="J29" s="37" t="str">
        <f>'106.12月菜單'!N32</f>
        <v>洋蔥肉絲</v>
      </c>
      <c r="K29" s="37" t="s">
        <v>121</v>
      </c>
      <c r="L29" s="37"/>
      <c r="M29" s="37" t="str">
        <f>'106.12月菜單'!N33</f>
        <v>塔香金針海茸</v>
      </c>
      <c r="N29" s="37" t="s">
        <v>70</v>
      </c>
      <c r="O29" s="37"/>
      <c r="P29" s="37" t="str">
        <f>'106.12月菜單'!N34</f>
        <v>淺色蔬菜</v>
      </c>
      <c r="Q29" s="37" t="s">
        <v>52</v>
      </c>
      <c r="R29" s="37"/>
      <c r="S29" s="37" t="str">
        <f>'106.12月菜單'!N35</f>
        <v>紫菜蛋花湯</v>
      </c>
      <c r="T29" s="37" t="s">
        <v>49</v>
      </c>
      <c r="U29" s="37"/>
      <c r="V29" s="388"/>
      <c r="W29" s="38" t="s">
        <v>44</v>
      </c>
      <c r="X29" s="39" t="s">
        <v>19</v>
      </c>
      <c r="Y29" s="40">
        <v>5.0999999999999996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</row>
    <row r="30" spans="2:33" ht="27.95" customHeight="1" x14ac:dyDescent="0.3">
      <c r="B30" s="42" t="s">
        <v>8</v>
      </c>
      <c r="C30" s="387"/>
      <c r="D30" s="2" t="s">
        <v>85</v>
      </c>
      <c r="E30" s="2"/>
      <c r="F30" s="2">
        <v>90</v>
      </c>
      <c r="G30" s="2" t="s">
        <v>268</v>
      </c>
      <c r="H30" s="2"/>
      <c r="I30" s="2">
        <v>80</v>
      </c>
      <c r="J30" s="2" t="s">
        <v>69</v>
      </c>
      <c r="K30" s="2"/>
      <c r="L30" s="2">
        <v>40</v>
      </c>
      <c r="M30" s="2" t="s">
        <v>260</v>
      </c>
      <c r="N30" s="3"/>
      <c r="O30" s="2">
        <v>10</v>
      </c>
      <c r="P30" s="2" t="s">
        <v>86</v>
      </c>
      <c r="Q30" s="2"/>
      <c r="R30" s="2">
        <v>80</v>
      </c>
      <c r="S30" s="2" t="s">
        <v>358</v>
      </c>
      <c r="T30" s="2"/>
      <c r="U30" s="2">
        <v>1</v>
      </c>
      <c r="V30" s="389"/>
      <c r="W30" s="113">
        <v>101</v>
      </c>
      <c r="X30" s="43" t="s">
        <v>25</v>
      </c>
      <c r="Y30" s="44">
        <v>2.4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</row>
    <row r="31" spans="2:33" ht="27.95" customHeight="1" x14ac:dyDescent="0.3">
      <c r="B31" s="42">
        <v>21</v>
      </c>
      <c r="C31" s="387"/>
      <c r="D31" s="2" t="s">
        <v>95</v>
      </c>
      <c r="E31" s="2"/>
      <c r="F31" s="2">
        <v>40</v>
      </c>
      <c r="G31" s="2"/>
      <c r="H31" s="2"/>
      <c r="I31" s="2"/>
      <c r="J31" s="2" t="s">
        <v>152</v>
      </c>
      <c r="K31" s="2"/>
      <c r="L31" s="2">
        <v>30</v>
      </c>
      <c r="M31" s="2" t="s">
        <v>275</v>
      </c>
      <c r="N31" s="3"/>
      <c r="O31" s="2">
        <v>60</v>
      </c>
      <c r="P31" s="2"/>
      <c r="Q31" s="2"/>
      <c r="R31" s="2"/>
      <c r="S31" s="2" t="s">
        <v>346</v>
      </c>
      <c r="T31" s="52"/>
      <c r="U31" s="2">
        <v>10</v>
      </c>
      <c r="V31" s="389"/>
      <c r="W31" s="47" t="s">
        <v>46</v>
      </c>
      <c r="X31" s="48" t="s">
        <v>27</v>
      </c>
      <c r="Y31" s="44">
        <v>1.9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</row>
    <row r="32" spans="2:33" ht="27.95" customHeight="1" x14ac:dyDescent="0.3">
      <c r="B32" s="42" t="s">
        <v>10</v>
      </c>
      <c r="C32" s="387"/>
      <c r="D32" s="52"/>
      <c r="E32" s="52"/>
      <c r="F32" s="2"/>
      <c r="G32" s="2"/>
      <c r="H32" s="52"/>
      <c r="I32" s="2"/>
      <c r="J32" s="2"/>
      <c r="K32" s="52"/>
      <c r="L32" s="2"/>
      <c r="M32" s="2"/>
      <c r="N32" s="3"/>
      <c r="O32" s="2"/>
      <c r="P32" s="2"/>
      <c r="Q32" s="52"/>
      <c r="R32" s="2"/>
      <c r="S32" s="2"/>
      <c r="T32" s="52"/>
      <c r="U32" s="2"/>
      <c r="V32" s="389"/>
      <c r="W32" s="108">
        <v>26.5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</row>
    <row r="33" spans="2:36" ht="27.95" customHeight="1" x14ac:dyDescent="0.25">
      <c r="B33" s="391" t="s">
        <v>40</v>
      </c>
      <c r="C33" s="387"/>
      <c r="D33" s="52"/>
      <c r="E33" s="52"/>
      <c r="F33" s="2"/>
      <c r="G33" s="2"/>
      <c r="H33" s="52"/>
      <c r="I33" s="2"/>
      <c r="J33" s="2"/>
      <c r="K33" s="52"/>
      <c r="L33" s="2"/>
      <c r="M33" s="2"/>
      <c r="N33" s="3"/>
      <c r="O33" s="2"/>
      <c r="P33" s="2"/>
      <c r="Q33" s="52"/>
      <c r="R33" s="2"/>
      <c r="S33" s="2"/>
      <c r="T33" s="52"/>
      <c r="U33" s="2"/>
      <c r="V33" s="389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J33" s="20"/>
    </row>
    <row r="34" spans="2:36" ht="27.95" customHeight="1" x14ac:dyDescent="0.3">
      <c r="B34" s="391"/>
      <c r="C34" s="387"/>
      <c r="D34" s="52"/>
      <c r="E34" s="52"/>
      <c r="F34" s="2"/>
      <c r="G34" s="2"/>
      <c r="H34" s="52"/>
      <c r="I34" s="2"/>
      <c r="J34" s="3"/>
      <c r="K34" s="52"/>
      <c r="L34" s="3"/>
      <c r="M34" s="3"/>
      <c r="N34" s="52"/>
      <c r="O34" s="2"/>
      <c r="P34" s="2"/>
      <c r="Q34" s="52"/>
      <c r="R34" s="2"/>
      <c r="S34" s="3"/>
      <c r="T34" s="52"/>
      <c r="U34" s="2"/>
      <c r="V34" s="389"/>
      <c r="W34" s="108">
        <v>26.9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</row>
    <row r="35" spans="2:36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89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6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90"/>
      <c r="W36" s="109">
        <f>W30*4+W34*4+W32*9</f>
        <v>750.1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6" s="41" customFormat="1" ht="27.95" customHeight="1" x14ac:dyDescent="0.3">
      <c r="B37" s="36">
        <v>12</v>
      </c>
      <c r="C37" s="387"/>
      <c r="D37" s="37" t="str">
        <f>'106.12月菜單'!R30</f>
        <v>台式炒麵</v>
      </c>
      <c r="E37" s="37" t="s">
        <v>295</v>
      </c>
      <c r="F37" s="37"/>
      <c r="G37" s="37" t="str">
        <f>'106.12月菜單'!R31</f>
        <v>豆乾燒肉(豆)</v>
      </c>
      <c r="H37" s="37" t="s">
        <v>51</v>
      </c>
      <c r="I37" s="37"/>
      <c r="J37" s="37" t="str">
        <f>'106.12月菜單'!R32</f>
        <v>蒜香翅小腿</v>
      </c>
      <c r="K37" s="37" t="s">
        <v>76</v>
      </c>
      <c r="L37" s="37"/>
      <c r="M37" s="37" t="str">
        <f>'106.12月菜單'!R33</f>
        <v>高麗菜魷魚(海)</v>
      </c>
      <c r="N37" s="37" t="s">
        <v>82</v>
      </c>
      <c r="O37" s="37"/>
      <c r="P37" s="37" t="str">
        <f>'106.12月菜單'!R34</f>
        <v>深色蔬菜</v>
      </c>
      <c r="Q37" s="37" t="s">
        <v>62</v>
      </c>
      <c r="R37" s="37"/>
      <c r="S37" s="37" t="str">
        <f>'106.12月菜單'!R35</f>
        <v>蘿蔔湯</v>
      </c>
      <c r="T37" s="37" t="s">
        <v>63</v>
      </c>
      <c r="U37" s="37"/>
      <c r="V37" s="388"/>
      <c r="W37" s="38" t="s">
        <v>44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6" ht="27.95" customHeight="1" x14ac:dyDescent="0.3">
      <c r="B38" s="42" t="s">
        <v>8</v>
      </c>
      <c r="C38" s="387"/>
      <c r="D38" s="2" t="s">
        <v>75</v>
      </c>
      <c r="E38" s="3"/>
      <c r="F38" s="2">
        <v>150</v>
      </c>
      <c r="G38" s="142" t="s">
        <v>277</v>
      </c>
      <c r="H38" s="142" t="s">
        <v>236</v>
      </c>
      <c r="I38" s="142">
        <v>20</v>
      </c>
      <c r="J38" s="142" t="s">
        <v>335</v>
      </c>
      <c r="K38" s="142"/>
      <c r="L38" s="142">
        <v>40</v>
      </c>
      <c r="M38" s="69" t="s">
        <v>278</v>
      </c>
      <c r="N38" s="187"/>
      <c r="O38" s="189">
        <v>60</v>
      </c>
      <c r="P38" s="2" t="s">
        <v>86</v>
      </c>
      <c r="Q38" s="3"/>
      <c r="R38" s="2">
        <v>80</v>
      </c>
      <c r="S38" s="2" t="s">
        <v>162</v>
      </c>
      <c r="T38" s="2"/>
      <c r="U38" s="2">
        <v>40</v>
      </c>
      <c r="V38" s="389"/>
      <c r="W38" s="113">
        <v>101</v>
      </c>
      <c r="X38" s="43" t="s">
        <v>25</v>
      </c>
      <c r="Y38" s="44">
        <v>2.6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6" ht="27.95" customHeight="1" x14ac:dyDescent="0.3">
      <c r="B39" s="42">
        <v>22</v>
      </c>
      <c r="C39" s="387"/>
      <c r="D39" s="3" t="s">
        <v>302</v>
      </c>
      <c r="E39" s="3"/>
      <c r="F39" s="2">
        <v>30</v>
      </c>
      <c r="G39" s="142" t="s">
        <v>124</v>
      </c>
      <c r="H39" s="142"/>
      <c r="I39" s="142">
        <v>30</v>
      </c>
      <c r="J39" s="142"/>
      <c r="K39" s="142"/>
      <c r="L39" s="142"/>
      <c r="M39" s="69" t="s">
        <v>137</v>
      </c>
      <c r="N39" s="201" t="s">
        <v>422</v>
      </c>
      <c r="O39" s="190">
        <v>20</v>
      </c>
      <c r="P39" s="2"/>
      <c r="Q39" s="3"/>
      <c r="R39" s="2"/>
      <c r="S39" s="2"/>
      <c r="T39" s="2"/>
      <c r="U39" s="2"/>
      <c r="V39" s="389"/>
      <c r="W39" s="47" t="s">
        <v>46</v>
      </c>
      <c r="X39" s="48" t="s">
        <v>27</v>
      </c>
      <c r="Y39" s="44">
        <v>2.2000000000000002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6" ht="27.95" customHeight="1" x14ac:dyDescent="0.3">
      <c r="B40" s="42" t="s">
        <v>10</v>
      </c>
      <c r="C40" s="387"/>
      <c r="D40" s="3" t="s">
        <v>300</v>
      </c>
      <c r="E40" s="3"/>
      <c r="F40" s="2">
        <v>10</v>
      </c>
      <c r="G40" s="2"/>
      <c r="H40" s="3"/>
      <c r="I40" s="2"/>
      <c r="J40" s="2"/>
      <c r="K40" s="185"/>
      <c r="L40" s="142"/>
      <c r="M40" s="69" t="s">
        <v>276</v>
      </c>
      <c r="N40" s="191"/>
      <c r="O40" s="190">
        <v>10</v>
      </c>
      <c r="P40" s="2"/>
      <c r="Q40" s="3"/>
      <c r="R40" s="2"/>
      <c r="S40" s="2"/>
      <c r="T40" s="3"/>
      <c r="U40" s="2"/>
      <c r="V40" s="389"/>
      <c r="W40" s="108">
        <v>25</v>
      </c>
      <c r="X40" s="48" t="s">
        <v>30</v>
      </c>
      <c r="Y40" s="44">
        <v>2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6" ht="27.95" customHeight="1" x14ac:dyDescent="0.25">
      <c r="B41" s="391" t="s">
        <v>32</v>
      </c>
      <c r="C41" s="387"/>
      <c r="D41" s="3"/>
      <c r="E41" s="3"/>
      <c r="F41" s="2"/>
      <c r="G41" s="2"/>
      <c r="H41" s="3"/>
      <c r="I41" s="2"/>
      <c r="J41" s="3"/>
      <c r="K41" s="52"/>
      <c r="L41" s="3"/>
      <c r="M41" s="2" t="s">
        <v>252</v>
      </c>
      <c r="N41" s="52"/>
      <c r="O41" s="2">
        <v>5</v>
      </c>
      <c r="P41" s="2"/>
      <c r="Q41" s="3"/>
      <c r="R41" s="2"/>
      <c r="S41" s="3"/>
      <c r="T41" s="3"/>
      <c r="U41" s="3"/>
      <c r="V41" s="389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6" ht="27.95" customHeight="1" x14ac:dyDescent="0.3">
      <c r="B42" s="391"/>
      <c r="C42" s="387"/>
      <c r="D42" s="52"/>
      <c r="E42" s="52"/>
      <c r="F42" s="2"/>
      <c r="G42" s="2"/>
      <c r="H42" s="52"/>
      <c r="I42" s="2"/>
      <c r="J42" s="3"/>
      <c r="K42" s="2"/>
      <c r="L42" s="3"/>
      <c r="M42" s="2" t="s">
        <v>256</v>
      </c>
      <c r="N42" s="52"/>
      <c r="O42" s="2">
        <v>3</v>
      </c>
      <c r="P42" s="2"/>
      <c r="Q42" s="52"/>
      <c r="R42" s="2"/>
      <c r="S42" s="3"/>
      <c r="T42" s="52"/>
      <c r="U42" s="3"/>
      <c r="V42" s="389"/>
      <c r="W42" s="108">
        <v>26.4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6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154"/>
      <c r="N43" s="188"/>
      <c r="O43" s="2"/>
      <c r="P43" s="2"/>
      <c r="Q43" s="52"/>
      <c r="R43" s="2"/>
      <c r="S43" s="3"/>
      <c r="T43" s="52"/>
      <c r="U43" s="3"/>
      <c r="V43" s="389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6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90"/>
      <c r="W44" s="109">
        <f>W38*4+W42*4+W40*9</f>
        <v>734.6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6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88"/>
      <c r="AA45" s="74"/>
      <c r="AB45" s="68"/>
      <c r="AC45" s="74"/>
      <c r="AD45" s="74"/>
      <c r="AE45" s="74"/>
      <c r="AF45" s="74"/>
      <c r="AG45" s="74"/>
    </row>
    <row r="46" spans="2:36" ht="27.75" x14ac:dyDescent="0.25">
      <c r="B46" s="68"/>
      <c r="C46" s="89"/>
      <c r="D46" s="396"/>
      <c r="E46" s="396"/>
      <c r="F46" s="397"/>
      <c r="G46" s="397"/>
      <c r="H46" s="90"/>
      <c r="I46" s="20"/>
      <c r="J46" s="20"/>
      <c r="K46" s="90"/>
      <c r="L46" s="20"/>
      <c r="M46" s="192"/>
      <c r="N46" s="193"/>
      <c r="O46" s="193"/>
      <c r="P46" s="20"/>
      <c r="Q46" s="90"/>
      <c r="R46" s="20"/>
      <c r="T46" s="90"/>
      <c r="U46" s="20"/>
      <c r="V46" s="91"/>
      <c r="Y46" s="94"/>
    </row>
    <row r="47" spans="2:36" ht="27.75" x14ac:dyDescent="0.25">
      <c r="L47" s="20"/>
      <c r="M47" s="192"/>
      <c r="N47" s="193"/>
      <c r="O47" s="193"/>
      <c r="P47" s="20"/>
      <c r="Y47" s="94"/>
    </row>
    <row r="48" spans="2:36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31" zoomScale="60" workbookViewId="0">
      <selection activeCell="L25" sqref="L25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393" t="s">
        <v>375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6"/>
      <c r="AB1" s="8"/>
    </row>
    <row r="2" spans="2:33" s="7" customFormat="1" ht="13.5" customHeight="1" x14ac:dyDescent="0.45">
      <c r="B2" s="394"/>
      <c r="C2" s="395"/>
      <c r="D2" s="395"/>
      <c r="E2" s="395"/>
      <c r="F2" s="395"/>
      <c r="G2" s="395"/>
      <c r="H2" s="159"/>
      <c r="I2" s="6"/>
      <c r="J2" s="6"/>
      <c r="K2" s="159"/>
      <c r="L2" s="6"/>
      <c r="M2" s="6"/>
      <c r="N2" s="159"/>
      <c r="O2" s="6"/>
      <c r="P2" s="6"/>
      <c r="Q2" s="159"/>
      <c r="R2" s="6"/>
      <c r="S2" s="6"/>
      <c r="T2" s="159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12</v>
      </c>
      <c r="C5" s="387"/>
      <c r="D5" s="37" t="str">
        <f>'106.12月菜單'!B39</f>
        <v>香Q米飯</v>
      </c>
      <c r="E5" s="37" t="s">
        <v>65</v>
      </c>
      <c r="F5" s="1" t="s">
        <v>16</v>
      </c>
      <c r="G5" s="37" t="str">
        <f>'106.12月菜單'!B40</f>
        <v>鹽酥雞(炸)</v>
      </c>
      <c r="H5" s="37" t="s">
        <v>94</v>
      </c>
      <c r="I5" s="1" t="s">
        <v>16</v>
      </c>
      <c r="J5" s="37" t="str">
        <f>'106.12月菜單'!B41</f>
        <v>洋蔥肉片</v>
      </c>
      <c r="K5" s="37" t="s">
        <v>103</v>
      </c>
      <c r="L5" s="1" t="s">
        <v>16</v>
      </c>
      <c r="M5" s="37" t="str">
        <f>'106.12月菜單'!B42</f>
        <v>蔬菜米粉</v>
      </c>
      <c r="N5" s="37" t="s">
        <v>361</v>
      </c>
      <c r="O5" s="1" t="s">
        <v>16</v>
      </c>
      <c r="P5" s="37" t="str">
        <f>'106.12月菜單'!B43</f>
        <v>淺色蔬菜</v>
      </c>
      <c r="Q5" s="37" t="s">
        <v>67</v>
      </c>
      <c r="R5" s="1" t="s">
        <v>16</v>
      </c>
      <c r="S5" s="37" t="str">
        <f>'106.12月菜單'!B44</f>
        <v>菇菇湯</v>
      </c>
      <c r="T5" s="37" t="s">
        <v>66</v>
      </c>
      <c r="U5" s="1" t="s">
        <v>16</v>
      </c>
      <c r="V5" s="388"/>
      <c r="W5" s="38" t="s">
        <v>44</v>
      </c>
      <c r="X5" s="39" t="s">
        <v>19</v>
      </c>
      <c r="Y5" s="40">
        <v>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387"/>
      <c r="D6" s="2" t="s">
        <v>85</v>
      </c>
      <c r="E6" s="3"/>
      <c r="F6" s="2">
        <v>90</v>
      </c>
      <c r="G6" s="2" t="s">
        <v>131</v>
      </c>
      <c r="H6" s="2"/>
      <c r="I6" s="2">
        <v>60</v>
      </c>
      <c r="J6" s="2" t="s">
        <v>244</v>
      </c>
      <c r="K6" s="2"/>
      <c r="L6" s="2">
        <v>50</v>
      </c>
      <c r="M6" s="3" t="s">
        <v>86</v>
      </c>
      <c r="N6" s="2"/>
      <c r="O6" s="2">
        <v>20</v>
      </c>
      <c r="P6" s="2" t="s">
        <v>86</v>
      </c>
      <c r="Q6" s="2"/>
      <c r="R6" s="2">
        <v>80</v>
      </c>
      <c r="S6" s="3" t="s">
        <v>322</v>
      </c>
      <c r="T6" s="2"/>
      <c r="U6" s="2">
        <v>20</v>
      </c>
      <c r="V6" s="389"/>
      <c r="W6" s="113">
        <v>100</v>
      </c>
      <c r="X6" s="43" t="s">
        <v>25</v>
      </c>
      <c r="Y6" s="44">
        <v>2.2999999999999998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25</v>
      </c>
      <c r="C7" s="387"/>
      <c r="D7" s="2"/>
      <c r="E7" s="3"/>
      <c r="F7" s="2"/>
      <c r="G7" s="2"/>
      <c r="H7" s="2"/>
      <c r="I7" s="2"/>
      <c r="J7" s="2" t="s">
        <v>320</v>
      </c>
      <c r="K7" s="2"/>
      <c r="L7" s="2">
        <v>20</v>
      </c>
      <c r="M7" s="3" t="s">
        <v>359</v>
      </c>
      <c r="N7" s="2"/>
      <c r="O7" s="2">
        <v>20</v>
      </c>
      <c r="P7" s="2"/>
      <c r="Q7" s="2"/>
      <c r="R7" s="2"/>
      <c r="S7" s="3" t="s">
        <v>323</v>
      </c>
      <c r="T7" s="2"/>
      <c r="U7" s="2">
        <v>10</v>
      </c>
      <c r="V7" s="389"/>
      <c r="W7" s="47" t="s">
        <v>46</v>
      </c>
      <c r="X7" s="48" t="s">
        <v>27</v>
      </c>
      <c r="Y7" s="44">
        <v>2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10</v>
      </c>
      <c r="C8" s="387"/>
      <c r="D8" s="2"/>
      <c r="E8" s="3"/>
      <c r="F8" s="2"/>
      <c r="G8" s="2"/>
      <c r="H8" s="52"/>
      <c r="I8" s="2"/>
      <c r="J8" s="2"/>
      <c r="K8" s="52"/>
      <c r="L8" s="2"/>
      <c r="M8" s="3" t="s">
        <v>360</v>
      </c>
      <c r="N8" s="52"/>
      <c r="O8" s="2">
        <v>8</v>
      </c>
      <c r="P8" s="2"/>
      <c r="Q8" s="52"/>
      <c r="R8" s="2"/>
      <c r="S8" s="3" t="s">
        <v>324</v>
      </c>
      <c r="T8" s="2"/>
      <c r="U8" s="2">
        <v>5</v>
      </c>
      <c r="V8" s="389"/>
      <c r="W8" s="108">
        <v>25.6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391" t="s">
        <v>37</v>
      </c>
      <c r="C9" s="387"/>
      <c r="D9" s="3"/>
      <c r="E9" s="3"/>
      <c r="F9" s="3"/>
      <c r="G9" s="2"/>
      <c r="H9" s="52"/>
      <c r="I9" s="2"/>
      <c r="J9" s="2"/>
      <c r="K9" s="52"/>
      <c r="L9" s="2"/>
      <c r="M9" s="3" t="s">
        <v>99</v>
      </c>
      <c r="N9" s="2"/>
      <c r="O9" s="2">
        <v>5</v>
      </c>
      <c r="P9" s="2"/>
      <c r="Q9" s="52"/>
      <c r="R9" s="2"/>
      <c r="S9" s="3" t="s">
        <v>325</v>
      </c>
      <c r="T9" s="2"/>
      <c r="U9" s="2">
        <v>3</v>
      </c>
      <c r="V9" s="389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391"/>
      <c r="C10" s="387"/>
      <c r="D10" s="3"/>
      <c r="E10" s="3"/>
      <c r="F10" s="3"/>
      <c r="G10" s="2"/>
      <c r="H10" s="52"/>
      <c r="I10" s="2"/>
      <c r="J10" s="2"/>
      <c r="K10" s="52"/>
      <c r="L10" s="2"/>
      <c r="M10" s="3" t="s">
        <v>77</v>
      </c>
      <c r="N10" s="2"/>
      <c r="O10" s="2">
        <v>3</v>
      </c>
      <c r="P10" s="2"/>
      <c r="Q10" s="52"/>
      <c r="R10" s="2"/>
      <c r="S10" s="2"/>
      <c r="T10" s="52"/>
      <c r="U10" s="2"/>
      <c r="V10" s="389"/>
      <c r="W10" s="108">
        <v>26.1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89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90"/>
      <c r="W12" s="109">
        <f>W6*4+W10*4+W8*9</f>
        <v>734.8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12</v>
      </c>
      <c r="C13" s="387"/>
      <c r="D13" s="37" t="str">
        <f>'106.12月菜單'!F39</f>
        <v>五穀飯</v>
      </c>
      <c r="E13" s="37" t="s">
        <v>65</v>
      </c>
      <c r="F13" s="37"/>
      <c r="G13" s="37" t="str">
        <f>'106.12月菜單'!F40</f>
        <v>萬巒豬腳(豆)</v>
      </c>
      <c r="H13" s="37" t="s">
        <v>70</v>
      </c>
      <c r="I13" s="37"/>
      <c r="J13" s="37" t="str">
        <f>'106.12月菜單'!F41</f>
        <v>柳葉魚(海)(炸)</v>
      </c>
      <c r="K13" s="37" t="s">
        <v>386</v>
      </c>
      <c r="L13" s="37"/>
      <c r="M13" s="37" t="str">
        <f>'106.12月菜單'!F42</f>
        <v>鮮炒銀芽</v>
      </c>
      <c r="N13" s="37" t="s">
        <v>243</v>
      </c>
      <c r="O13" s="37"/>
      <c r="P13" s="37" t="str">
        <f>'106.12月菜單'!F43</f>
        <v>深色蔬菜</v>
      </c>
      <c r="Q13" s="37" t="s">
        <v>18</v>
      </c>
      <c r="R13" s="37"/>
      <c r="S13" s="37" t="str">
        <f>'106.12月菜單'!F44</f>
        <v>榨菜蛋花湯(醃)/乳品</v>
      </c>
      <c r="T13" s="37" t="s">
        <v>66</v>
      </c>
      <c r="U13" s="37"/>
      <c r="V13" s="388" t="s">
        <v>397</v>
      </c>
      <c r="W13" s="38" t="s">
        <v>44</v>
      </c>
      <c r="X13" s="39" t="s">
        <v>19</v>
      </c>
      <c r="Y13" s="40">
        <v>4.5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387"/>
      <c r="D14" s="2" t="s">
        <v>122</v>
      </c>
      <c r="E14" s="2"/>
      <c r="F14" s="2">
        <v>30</v>
      </c>
      <c r="G14" s="69" t="s">
        <v>279</v>
      </c>
      <c r="H14" s="153" t="s">
        <v>148</v>
      </c>
      <c r="I14" s="152">
        <v>5</v>
      </c>
      <c r="J14" s="3" t="s">
        <v>423</v>
      </c>
      <c r="K14" s="3" t="s">
        <v>424</v>
      </c>
      <c r="L14" s="3">
        <v>40</v>
      </c>
      <c r="M14" s="3" t="s">
        <v>281</v>
      </c>
      <c r="N14" s="2"/>
      <c r="O14" s="3">
        <v>10</v>
      </c>
      <c r="P14" s="2" t="s">
        <v>86</v>
      </c>
      <c r="Q14" s="2"/>
      <c r="R14" s="2">
        <v>80</v>
      </c>
      <c r="S14" s="3" t="s">
        <v>326</v>
      </c>
      <c r="T14" s="2" t="s">
        <v>327</v>
      </c>
      <c r="U14" s="2">
        <v>20</v>
      </c>
      <c r="V14" s="389"/>
      <c r="W14" s="113">
        <v>101.5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26</v>
      </c>
      <c r="C15" s="387"/>
      <c r="D15" s="2" t="s">
        <v>136</v>
      </c>
      <c r="E15" s="2"/>
      <c r="F15" s="2">
        <v>60</v>
      </c>
      <c r="G15" s="154" t="s">
        <v>124</v>
      </c>
      <c r="H15" s="157"/>
      <c r="I15" s="155">
        <v>30</v>
      </c>
      <c r="J15" s="3"/>
      <c r="K15" s="3"/>
      <c r="L15" s="3"/>
      <c r="M15" s="3" t="s">
        <v>282</v>
      </c>
      <c r="N15" s="2"/>
      <c r="O15" s="3">
        <v>50</v>
      </c>
      <c r="P15" s="2"/>
      <c r="Q15" s="2"/>
      <c r="R15" s="2"/>
      <c r="S15" s="3" t="s">
        <v>321</v>
      </c>
      <c r="T15" s="2"/>
      <c r="U15" s="2">
        <v>10</v>
      </c>
      <c r="V15" s="389"/>
      <c r="W15" s="47" t="s">
        <v>46</v>
      </c>
      <c r="X15" s="48" t="s">
        <v>27</v>
      </c>
      <c r="Y15" s="44">
        <v>1.8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387"/>
      <c r="D16" s="52"/>
      <c r="E16" s="52"/>
      <c r="F16" s="2"/>
      <c r="G16" s="198" t="s">
        <v>280</v>
      </c>
      <c r="H16" s="156"/>
      <c r="I16" s="152">
        <v>20</v>
      </c>
      <c r="J16" s="3"/>
      <c r="K16" s="3"/>
      <c r="L16" s="3"/>
      <c r="M16" s="3" t="s">
        <v>283</v>
      </c>
      <c r="N16" s="104"/>
      <c r="O16" s="2">
        <v>10</v>
      </c>
      <c r="P16" s="2"/>
      <c r="Q16" s="52"/>
      <c r="R16" s="2"/>
      <c r="S16" s="2"/>
      <c r="T16" s="52"/>
      <c r="U16" s="2"/>
      <c r="V16" s="389"/>
      <c r="W16" s="108">
        <v>25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391" t="s">
        <v>38</v>
      </c>
      <c r="C17" s="387"/>
      <c r="D17" s="52"/>
      <c r="E17" s="52"/>
      <c r="F17" s="2"/>
      <c r="G17" s="2"/>
      <c r="H17" s="52"/>
      <c r="I17" s="2"/>
      <c r="J17" s="3"/>
      <c r="K17" s="2"/>
      <c r="L17" s="3"/>
      <c r="M17" s="3" t="s">
        <v>284</v>
      </c>
      <c r="N17" s="104"/>
      <c r="O17" s="2">
        <v>10</v>
      </c>
      <c r="P17" s="2"/>
      <c r="Q17" s="52"/>
      <c r="R17" s="2"/>
      <c r="S17" s="2"/>
      <c r="T17" s="52"/>
      <c r="U17" s="2"/>
      <c r="V17" s="389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91"/>
      <c r="C18" s="387"/>
      <c r="D18" s="52"/>
      <c r="E18" s="52"/>
      <c r="F18" s="2"/>
      <c r="G18" s="2"/>
      <c r="H18" s="52"/>
      <c r="I18" s="2"/>
      <c r="J18" s="3"/>
      <c r="K18" s="2"/>
      <c r="L18" s="3"/>
      <c r="M18" s="3"/>
      <c r="N18" s="52"/>
      <c r="O18" s="2"/>
      <c r="P18" s="2"/>
      <c r="Q18" s="52"/>
      <c r="R18" s="2"/>
      <c r="S18" s="2"/>
      <c r="T18" s="158"/>
      <c r="U18" s="2"/>
      <c r="V18" s="389"/>
      <c r="W18" s="108">
        <v>26.3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389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90"/>
      <c r="W20" s="109">
        <f>W14*4+W18*4+W16*9</f>
        <v>736.2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36">
        <v>12</v>
      </c>
      <c r="C21" s="387"/>
      <c r="D21" s="37" t="str">
        <f>'106.12月菜單'!J39</f>
        <v>香Q米飯</v>
      </c>
      <c r="E21" s="37" t="s">
        <v>297</v>
      </c>
      <c r="F21" s="37"/>
      <c r="G21" s="37" t="str">
        <f>'106.12月菜單'!J40</f>
        <v>蜜汁雞腿</v>
      </c>
      <c r="H21" s="37" t="s">
        <v>113</v>
      </c>
      <c r="I21" s="37"/>
      <c r="J21" s="37" t="str">
        <f>'106.12月菜單'!J41</f>
        <v>蒙古烤肉</v>
      </c>
      <c r="K21" s="37" t="s">
        <v>17</v>
      </c>
      <c r="L21" s="37"/>
      <c r="M21" s="37" t="str">
        <f>'106.12月菜單'!J42</f>
        <v>沙茶竹筍</v>
      </c>
      <c r="N21" s="37" t="s">
        <v>147</v>
      </c>
      <c r="O21" s="37"/>
      <c r="P21" s="37" t="str">
        <f>'106.12月菜單'!J43</f>
        <v>淺色蔬菜</v>
      </c>
      <c r="Q21" s="37" t="s">
        <v>118</v>
      </c>
      <c r="R21" s="37"/>
      <c r="S21" s="37" t="str">
        <f>'106.12月菜單'!J44</f>
        <v>海芽蛋花湯</v>
      </c>
      <c r="T21" s="37" t="s">
        <v>112</v>
      </c>
      <c r="U21" s="37"/>
      <c r="V21" s="388"/>
      <c r="W21" s="38" t="s">
        <v>44</v>
      </c>
      <c r="X21" s="39" t="s">
        <v>19</v>
      </c>
      <c r="Y21" s="40">
        <v>4.5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42" t="s">
        <v>8</v>
      </c>
      <c r="C22" s="387"/>
      <c r="D22" s="2" t="s">
        <v>24</v>
      </c>
      <c r="E22" s="2"/>
      <c r="F22" s="2">
        <v>90</v>
      </c>
      <c r="G22" s="2" t="s">
        <v>159</v>
      </c>
      <c r="H22" s="2"/>
      <c r="I22" s="2">
        <v>80</v>
      </c>
      <c r="J22" s="2" t="s">
        <v>74</v>
      </c>
      <c r="K22" s="2"/>
      <c r="L22" s="2">
        <v>20</v>
      </c>
      <c r="M22" s="2" t="s">
        <v>250</v>
      </c>
      <c r="N22" s="2"/>
      <c r="O22" s="2">
        <v>60</v>
      </c>
      <c r="P22" s="2" t="s">
        <v>116</v>
      </c>
      <c r="Q22" s="2"/>
      <c r="R22" s="2">
        <v>80</v>
      </c>
      <c r="S22" s="2" t="s">
        <v>264</v>
      </c>
      <c r="T22" s="2"/>
      <c r="U22" s="2">
        <v>20</v>
      </c>
      <c r="V22" s="389"/>
      <c r="W22" s="113">
        <v>98</v>
      </c>
      <c r="X22" s="43" t="s">
        <v>25</v>
      </c>
      <c r="Y22" s="44">
        <v>2.5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42">
        <v>27</v>
      </c>
      <c r="C23" s="387"/>
      <c r="D23" s="2"/>
      <c r="E23" s="3"/>
      <c r="F23" s="2"/>
      <c r="G23" s="2"/>
      <c r="H23" s="2"/>
      <c r="I23" s="2"/>
      <c r="J23" s="2" t="s">
        <v>362</v>
      </c>
      <c r="K23" s="2"/>
      <c r="L23" s="2">
        <v>20</v>
      </c>
      <c r="M23" s="2" t="s">
        <v>364</v>
      </c>
      <c r="N23" s="2"/>
      <c r="O23" s="2">
        <v>10</v>
      </c>
      <c r="P23" s="2"/>
      <c r="Q23" s="2"/>
      <c r="R23" s="2"/>
      <c r="S23" s="2" t="s">
        <v>238</v>
      </c>
      <c r="T23" s="2"/>
      <c r="U23" s="2">
        <v>10</v>
      </c>
      <c r="V23" s="389"/>
      <c r="W23" s="47" t="s">
        <v>46</v>
      </c>
      <c r="X23" s="48" t="s">
        <v>27</v>
      </c>
      <c r="Y23" s="44">
        <v>2.1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42" t="s">
        <v>10</v>
      </c>
      <c r="C24" s="387"/>
      <c r="D24" s="3"/>
      <c r="E24" s="3"/>
      <c r="F24" s="3"/>
      <c r="G24" s="2"/>
      <c r="H24" s="52"/>
      <c r="I24" s="2"/>
      <c r="J24" s="2" t="s">
        <v>363</v>
      </c>
      <c r="K24" s="2"/>
      <c r="L24" s="2">
        <v>30</v>
      </c>
      <c r="M24" s="2" t="s">
        <v>425</v>
      </c>
      <c r="N24" s="3"/>
      <c r="O24" s="2">
        <v>5</v>
      </c>
      <c r="P24" s="2"/>
      <c r="Q24" s="52"/>
      <c r="R24" s="2"/>
      <c r="S24" s="3"/>
      <c r="T24" s="52"/>
      <c r="U24" s="2"/>
      <c r="V24" s="389"/>
      <c r="W24" s="108">
        <v>24.5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391" t="s">
        <v>107</v>
      </c>
      <c r="C25" s="387"/>
      <c r="D25" s="3"/>
      <c r="E25" s="3"/>
      <c r="F25" s="3"/>
      <c r="G25" s="2"/>
      <c r="H25" s="52"/>
      <c r="I25" s="2"/>
      <c r="J25" s="2"/>
      <c r="K25" s="2"/>
      <c r="L25" s="2"/>
      <c r="M25" s="2" t="s">
        <v>352</v>
      </c>
      <c r="N25" s="3"/>
      <c r="O25" s="2">
        <v>5</v>
      </c>
      <c r="P25" s="2"/>
      <c r="Q25" s="52"/>
      <c r="R25" s="2"/>
      <c r="S25" s="2"/>
      <c r="T25" s="52"/>
      <c r="U25" s="2"/>
      <c r="V25" s="389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391"/>
      <c r="C26" s="387"/>
      <c r="D26" s="52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389"/>
      <c r="W26" s="108">
        <v>26.6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54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89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57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90"/>
      <c r="W28" s="109">
        <f>W22*4+W26*4+W24*9</f>
        <v>718.9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12</v>
      </c>
      <c r="C29" s="387"/>
      <c r="D29" s="37" t="str">
        <f>'106.12月菜單'!N39</f>
        <v>地瓜飯</v>
      </c>
      <c r="E29" s="37" t="s">
        <v>114</v>
      </c>
      <c r="F29" s="37"/>
      <c r="G29" s="37" t="str">
        <f>'106.12月菜單'!N40</f>
        <v>黑胡椒肉排</v>
      </c>
      <c r="H29" s="37" t="s">
        <v>365</v>
      </c>
      <c r="I29" s="37"/>
      <c r="J29" s="37" t="str">
        <f>'106.12月菜單'!N41</f>
        <v>柴魚烘蛋</v>
      </c>
      <c r="K29" s="37" t="s">
        <v>243</v>
      </c>
      <c r="L29" s="37"/>
      <c r="M29" s="37" t="str">
        <f>'106.12月菜單'!N42</f>
        <v>玉米三色</v>
      </c>
      <c r="N29" s="37" t="s">
        <v>112</v>
      </c>
      <c r="O29" s="37"/>
      <c r="P29" s="37" t="str">
        <f>'106.12月菜單'!N43</f>
        <v>深色蔬菜</v>
      </c>
      <c r="Q29" s="37" t="s">
        <v>118</v>
      </c>
      <c r="R29" s="37"/>
      <c r="S29" s="37" t="str">
        <f>'106.12月菜單'!N44</f>
        <v>菜頭湯</v>
      </c>
      <c r="T29" s="37" t="s">
        <v>112</v>
      </c>
      <c r="U29" s="37"/>
      <c r="V29" s="388"/>
      <c r="W29" s="38" t="s">
        <v>44</v>
      </c>
      <c r="X29" s="39" t="s">
        <v>19</v>
      </c>
      <c r="Y29" s="40">
        <v>5.0999999999999996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387"/>
      <c r="D30" s="2" t="s">
        <v>123</v>
      </c>
      <c r="E30" s="2"/>
      <c r="F30" s="2">
        <v>90</v>
      </c>
      <c r="G30" s="198" t="s">
        <v>366</v>
      </c>
      <c r="H30" s="153"/>
      <c r="I30" s="152">
        <v>80</v>
      </c>
      <c r="J30" s="2" t="s">
        <v>74</v>
      </c>
      <c r="K30" s="2"/>
      <c r="L30" s="2">
        <v>50</v>
      </c>
      <c r="M30" s="140" t="s">
        <v>228</v>
      </c>
      <c r="N30" s="142"/>
      <c r="O30" s="140">
        <v>30</v>
      </c>
      <c r="P30" s="2" t="s">
        <v>116</v>
      </c>
      <c r="Q30" s="2"/>
      <c r="R30" s="2">
        <v>80</v>
      </c>
      <c r="S30" s="3" t="s">
        <v>257</v>
      </c>
      <c r="T30" s="2"/>
      <c r="U30" s="2">
        <v>40</v>
      </c>
      <c r="V30" s="389"/>
      <c r="W30" s="113">
        <v>101</v>
      </c>
      <c r="X30" s="43" t="s">
        <v>25</v>
      </c>
      <c r="Y30" s="44">
        <v>2.1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3"/>
    </row>
    <row r="31" spans="2:33" ht="27.95" customHeight="1" x14ac:dyDescent="0.3">
      <c r="B31" s="42">
        <v>28</v>
      </c>
      <c r="C31" s="387"/>
      <c r="D31" s="2" t="s">
        <v>138</v>
      </c>
      <c r="E31" s="2"/>
      <c r="F31" s="2">
        <v>40</v>
      </c>
      <c r="G31" s="2"/>
      <c r="H31" s="3"/>
      <c r="I31" s="2"/>
      <c r="J31" s="2" t="s">
        <v>73</v>
      </c>
      <c r="K31" s="2"/>
      <c r="L31" s="2">
        <v>30</v>
      </c>
      <c r="M31" s="140" t="s">
        <v>229</v>
      </c>
      <c r="N31" s="142"/>
      <c r="O31" s="140">
        <v>5</v>
      </c>
      <c r="P31" s="2"/>
      <c r="Q31" s="2"/>
      <c r="R31" s="2"/>
      <c r="S31" s="3"/>
      <c r="T31" s="2"/>
      <c r="U31" s="2"/>
      <c r="V31" s="389"/>
      <c r="W31" s="47" t="s">
        <v>46</v>
      </c>
      <c r="X31" s="48" t="s">
        <v>27</v>
      </c>
      <c r="Y31" s="44">
        <v>1.9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3" ht="27.95" customHeight="1" x14ac:dyDescent="0.3">
      <c r="B32" s="42" t="s">
        <v>10</v>
      </c>
      <c r="C32" s="387"/>
      <c r="D32" s="52"/>
      <c r="E32" s="52"/>
      <c r="F32" s="2"/>
      <c r="G32" s="69"/>
      <c r="H32" s="156"/>
      <c r="I32" s="152"/>
      <c r="J32" s="2" t="s">
        <v>154</v>
      </c>
      <c r="K32" s="2" t="s">
        <v>115</v>
      </c>
      <c r="L32" s="2">
        <v>1</v>
      </c>
      <c r="M32" s="142" t="s">
        <v>230</v>
      </c>
      <c r="N32" s="140"/>
      <c r="O32" s="142">
        <v>20</v>
      </c>
      <c r="P32" s="2"/>
      <c r="Q32" s="52"/>
      <c r="R32" s="2"/>
      <c r="S32" s="2"/>
      <c r="T32" s="3"/>
      <c r="U32" s="2"/>
      <c r="V32" s="389"/>
      <c r="W32" s="108">
        <v>25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3"/>
    </row>
    <row r="33" spans="2:33" ht="27.95" customHeight="1" x14ac:dyDescent="0.25">
      <c r="B33" s="391" t="s">
        <v>108</v>
      </c>
      <c r="C33" s="387"/>
      <c r="D33" s="52"/>
      <c r="E33" s="52"/>
      <c r="F33" s="2"/>
      <c r="G33" s="2"/>
      <c r="H33" s="2"/>
      <c r="I33" s="2"/>
      <c r="J33" s="3"/>
      <c r="K33" s="3"/>
      <c r="L33" s="3"/>
      <c r="M33" s="142" t="s">
        <v>231</v>
      </c>
      <c r="N33" s="140"/>
      <c r="O33" s="142">
        <v>5</v>
      </c>
      <c r="P33" s="2"/>
      <c r="Q33" s="52"/>
      <c r="R33" s="2"/>
      <c r="S33" s="3"/>
      <c r="T33" s="52"/>
      <c r="U33" s="2"/>
      <c r="V33" s="389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391"/>
      <c r="C34" s="387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389"/>
      <c r="W34" s="108">
        <v>24.8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89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90"/>
      <c r="W36" s="109">
        <f>W30*4+W34*4+W32*9</f>
        <v>728.2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3" s="41" customFormat="1" ht="27.95" customHeight="1" x14ac:dyDescent="0.3">
      <c r="B37" s="36">
        <v>12</v>
      </c>
      <c r="C37" s="387"/>
      <c r="D37" s="37" t="str">
        <f>'106.12月菜單'!R39</f>
        <v>家傳炒飯</v>
      </c>
      <c r="E37" s="37" t="s">
        <v>295</v>
      </c>
      <c r="F37" s="37"/>
      <c r="G37" s="37" t="str">
        <f>'106.12月菜單'!R40</f>
        <v>茄汁肉丁</v>
      </c>
      <c r="H37" s="37" t="s">
        <v>17</v>
      </c>
      <c r="I37" s="37"/>
      <c r="J37" s="37" t="str">
        <f>'106.12月菜單'!R41</f>
        <v>三杯雞</v>
      </c>
      <c r="K37" s="37" t="s">
        <v>384</v>
      </c>
      <c r="L37" s="37"/>
      <c r="M37" s="37" t="str">
        <f>'106.12月菜單'!R42</f>
        <v>開陽花椰菜</v>
      </c>
      <c r="N37" s="37" t="s">
        <v>285</v>
      </c>
      <c r="O37" s="37"/>
      <c r="P37" s="37" t="str">
        <f>'106.12月菜單'!R43</f>
        <v>深色蔬菜</v>
      </c>
      <c r="Q37" s="37" t="s">
        <v>286</v>
      </c>
      <c r="R37" s="37"/>
      <c r="S37" s="37" t="str">
        <f>'106.12月菜單'!R44</f>
        <v>豆腐湯(豆)</v>
      </c>
      <c r="T37" s="37" t="s">
        <v>285</v>
      </c>
      <c r="U37" s="37"/>
      <c r="V37" s="388"/>
      <c r="W37" s="38" t="s">
        <v>44</v>
      </c>
      <c r="X37" s="39" t="s">
        <v>19</v>
      </c>
      <c r="Y37" s="40">
        <v>4.5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3" ht="27.95" customHeight="1" x14ac:dyDescent="0.3">
      <c r="B38" s="42" t="s">
        <v>8</v>
      </c>
      <c r="C38" s="387"/>
      <c r="D38" s="3" t="s">
        <v>298</v>
      </c>
      <c r="E38" s="3"/>
      <c r="F38" s="2">
        <v>20</v>
      </c>
      <c r="G38" s="2" t="s">
        <v>81</v>
      </c>
      <c r="H38" s="3"/>
      <c r="I38" s="2">
        <v>60</v>
      </c>
      <c r="J38" s="2" t="s">
        <v>385</v>
      </c>
      <c r="K38" s="2"/>
      <c r="L38" s="2">
        <v>60</v>
      </c>
      <c r="M38" s="2" t="s">
        <v>367</v>
      </c>
      <c r="N38" s="3"/>
      <c r="O38" s="2">
        <v>60</v>
      </c>
      <c r="P38" s="2" t="s">
        <v>270</v>
      </c>
      <c r="Q38" s="3"/>
      <c r="R38" s="2">
        <v>80</v>
      </c>
      <c r="S38" s="3" t="s">
        <v>132</v>
      </c>
      <c r="T38" s="2"/>
      <c r="U38" s="2">
        <v>1</v>
      </c>
      <c r="V38" s="389"/>
      <c r="W38" s="113">
        <v>97</v>
      </c>
      <c r="X38" s="43" t="s">
        <v>25</v>
      </c>
      <c r="Y38" s="44">
        <v>2.8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3" ht="27.95" customHeight="1" x14ac:dyDescent="0.3">
      <c r="B39" s="42">
        <v>29</v>
      </c>
      <c r="C39" s="387"/>
      <c r="D39" s="3" t="s">
        <v>299</v>
      </c>
      <c r="E39" s="3"/>
      <c r="F39" s="2">
        <v>70</v>
      </c>
      <c r="G39" s="2" t="s">
        <v>362</v>
      </c>
      <c r="H39" s="3"/>
      <c r="I39" s="2">
        <v>30</v>
      </c>
      <c r="J39" s="2"/>
      <c r="K39" s="2"/>
      <c r="L39" s="2"/>
      <c r="M39" s="2" t="s">
        <v>368</v>
      </c>
      <c r="N39" s="3"/>
      <c r="O39" s="2">
        <v>10</v>
      </c>
      <c r="P39" s="2"/>
      <c r="Q39" s="3"/>
      <c r="R39" s="2"/>
      <c r="S39" s="3" t="s">
        <v>87</v>
      </c>
      <c r="T39" s="2" t="s">
        <v>84</v>
      </c>
      <c r="U39" s="2">
        <v>30</v>
      </c>
      <c r="V39" s="389"/>
      <c r="W39" s="47" t="s">
        <v>46</v>
      </c>
      <c r="X39" s="48" t="s">
        <v>27</v>
      </c>
      <c r="Y39" s="44">
        <v>1.9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3" ht="27.95" customHeight="1" x14ac:dyDescent="0.3">
      <c r="B40" s="42" t="s">
        <v>10</v>
      </c>
      <c r="C40" s="387"/>
      <c r="D40" s="3" t="s">
        <v>124</v>
      </c>
      <c r="E40" s="3"/>
      <c r="F40" s="2">
        <v>10</v>
      </c>
      <c r="G40" s="2"/>
      <c r="H40" s="3"/>
      <c r="I40" s="2"/>
      <c r="J40" s="2"/>
      <c r="K40" s="2"/>
      <c r="L40" s="2"/>
      <c r="M40" s="2"/>
      <c r="N40" s="3"/>
      <c r="O40" s="2"/>
      <c r="P40" s="2"/>
      <c r="Q40" s="3"/>
      <c r="R40" s="2"/>
      <c r="S40" s="2"/>
      <c r="T40" s="3"/>
      <c r="U40" s="2"/>
      <c r="V40" s="389"/>
      <c r="W40" s="108">
        <v>25.9</v>
      </c>
      <c r="X40" s="48" t="s">
        <v>30</v>
      </c>
      <c r="Y40" s="44">
        <v>2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3" ht="27.95" customHeight="1" x14ac:dyDescent="0.25">
      <c r="B41" s="391" t="s">
        <v>185</v>
      </c>
      <c r="C41" s="387"/>
      <c r="D41" s="3" t="s">
        <v>301</v>
      </c>
      <c r="E41" s="3"/>
      <c r="F41" s="2">
        <v>10</v>
      </c>
      <c r="G41" s="2"/>
      <c r="H41" s="3"/>
      <c r="I41" s="2"/>
      <c r="J41" s="2"/>
      <c r="K41" s="2"/>
      <c r="L41" s="2"/>
      <c r="M41" s="142"/>
      <c r="N41" s="140"/>
      <c r="O41" s="142"/>
      <c r="P41" s="2"/>
      <c r="Q41" s="3"/>
      <c r="R41" s="2"/>
      <c r="S41" s="3"/>
      <c r="T41" s="3"/>
      <c r="U41" s="3"/>
      <c r="V41" s="389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391"/>
      <c r="C42" s="387"/>
      <c r="D42" s="52"/>
      <c r="E42" s="52"/>
      <c r="F42" s="2"/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3"/>
      <c r="T42" s="52"/>
      <c r="U42" s="3"/>
      <c r="V42" s="389"/>
      <c r="W42" s="108">
        <v>26.5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389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3" ht="27.95" customHeight="1" thickBot="1" x14ac:dyDescent="0.35">
      <c r="B44" s="200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90"/>
      <c r="W44" s="109">
        <f>W38*4+W42*4+W40*9</f>
        <v>727.1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396"/>
      <c r="E46" s="396"/>
      <c r="F46" s="397"/>
      <c r="G46" s="397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106.12月菜單</vt:lpstr>
      <vt:lpstr>第一週明細)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2017-11-06T03:52:30Z</cp:lastPrinted>
  <dcterms:created xsi:type="dcterms:W3CDTF">2013-10-17T10:44:48Z</dcterms:created>
  <dcterms:modified xsi:type="dcterms:W3CDTF">2017-11-15T01:49:27Z</dcterms:modified>
</cp:coreProperties>
</file>