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15480" windowHeight="8445"/>
  </bookViews>
  <sheets>
    <sheet name="0401-0430菜單" sheetId="1" r:id="rId1"/>
    <sheet name="第一週明細" sheetId="3" r:id="rId2"/>
    <sheet name="第二週明細" sheetId="4" r:id="rId3"/>
    <sheet name="第三週明細" sheetId="5" r:id="rId4"/>
    <sheet name="第四週明細" sheetId="8" r:id="rId5"/>
    <sheet name="Sheet2" sheetId="7" r:id="rId6"/>
  </sheets>
  <calcPr calcId="145621"/>
</workbook>
</file>

<file path=xl/calcChain.xml><?xml version="1.0" encoding="utf-8"?>
<calcChain xmlns="http://schemas.openxmlformats.org/spreadsheetml/2006/main">
  <c r="Y41" i="3" l="1"/>
  <c r="Y40" i="3"/>
  <c r="Y39" i="3"/>
  <c r="Y38" i="3"/>
  <c r="Y32" i="3"/>
  <c r="Y31" i="3"/>
  <c r="Y30" i="3"/>
  <c r="Y25" i="3"/>
  <c r="Y24" i="3"/>
  <c r="Y23" i="3"/>
  <c r="Y22" i="3"/>
  <c r="Y40" i="8"/>
  <c r="Y39" i="8"/>
  <c r="Y32" i="8"/>
  <c r="Y31" i="8"/>
  <c r="Y30" i="8"/>
  <c r="Y25" i="8"/>
  <c r="Y24" i="8"/>
  <c r="Y23" i="8"/>
  <c r="Y22" i="8"/>
  <c r="Y16" i="8"/>
  <c r="Y15" i="8"/>
  <c r="Y14" i="8"/>
  <c r="Y9" i="8"/>
  <c r="Y8" i="8"/>
  <c r="Y7" i="8"/>
  <c r="Y6" i="8"/>
  <c r="Y41" i="5"/>
  <c r="Y40" i="5"/>
  <c r="Y39" i="5"/>
  <c r="Y38" i="5"/>
  <c r="Y32" i="5"/>
  <c r="Y31" i="5"/>
  <c r="Y30" i="5"/>
  <c r="Y25" i="5"/>
  <c r="Y24" i="5"/>
  <c r="Y23" i="5"/>
  <c r="Y22" i="5"/>
  <c r="Y16" i="5"/>
  <c r="Y15" i="5"/>
  <c r="Y14" i="5"/>
  <c r="Y9" i="5"/>
  <c r="Y8" i="5"/>
  <c r="Y7" i="5"/>
  <c r="Y6" i="5"/>
  <c r="Y41" i="4"/>
  <c r="Y40" i="4"/>
  <c r="Y39" i="4"/>
  <c r="Y38" i="4"/>
  <c r="Y32" i="4"/>
  <c r="Y31" i="4"/>
  <c r="Y30" i="4"/>
  <c r="Y25" i="4"/>
  <c r="Y24" i="4"/>
  <c r="Y23" i="4"/>
  <c r="Y22" i="4"/>
  <c r="Y16" i="4"/>
  <c r="Y15" i="4"/>
  <c r="Y14" i="4"/>
  <c r="Y9" i="4"/>
  <c r="Y8" i="4"/>
  <c r="Y7" i="4"/>
  <c r="Y6" i="4"/>
  <c r="D37" i="8" l="1"/>
  <c r="S37" i="8" l="1"/>
  <c r="P37" i="8"/>
  <c r="M37" i="8"/>
  <c r="J37" i="8"/>
  <c r="G37" i="8"/>
  <c r="S29" i="8"/>
  <c r="P29" i="8"/>
  <c r="M29" i="8"/>
  <c r="J29" i="8"/>
  <c r="G29" i="8"/>
  <c r="D29" i="8"/>
  <c r="S21" i="8" l="1"/>
  <c r="P21" i="8"/>
  <c r="M21" i="8" l="1"/>
  <c r="J21" i="8"/>
  <c r="G21" i="8"/>
  <c r="D21" i="8"/>
  <c r="AE19" i="8"/>
  <c r="AE18" i="8"/>
  <c r="AD17" i="8"/>
  <c r="AF16" i="8" s="1"/>
  <c r="AE16" i="8"/>
  <c r="AC16" i="8"/>
  <c r="AD15" i="8"/>
  <c r="AD19" i="8" s="1"/>
  <c r="AC15" i="8"/>
  <c r="AE14" i="8"/>
  <c r="AC14" i="8"/>
  <c r="AC19" i="8" s="1"/>
  <c r="S13" i="8"/>
  <c r="P13" i="8"/>
  <c r="M13" i="8"/>
  <c r="J13" i="8"/>
  <c r="G13" i="8"/>
  <c r="D13" i="8"/>
  <c r="AC20" i="8" l="1"/>
  <c r="AF19" i="8"/>
  <c r="AE20" i="8"/>
  <c r="AD20" i="8" s="1"/>
  <c r="AF15" i="8"/>
  <c r="AF14" i="8"/>
  <c r="AF17" i="8"/>
  <c r="AE10" i="8" l="1"/>
  <c r="AD9" i="8"/>
  <c r="AE8" i="8"/>
  <c r="AC8" i="8"/>
  <c r="AF8" i="8" s="1"/>
  <c r="AF7" i="8"/>
  <c r="AD7" i="8"/>
  <c r="AD11" i="8" s="1"/>
  <c r="AC7" i="8"/>
  <c r="AE6" i="8"/>
  <c r="AE11" i="8" s="1"/>
  <c r="AC6" i="8"/>
  <c r="AC11" i="8" s="1"/>
  <c r="AF11" i="8" l="1"/>
  <c r="AD12" i="8" s="1"/>
  <c r="AF6" i="8"/>
  <c r="AF9" i="8"/>
  <c r="S4" i="8"/>
  <c r="P4" i="8"/>
  <c r="M4" i="8"/>
  <c r="J4" i="8"/>
  <c r="G4" i="8"/>
  <c r="D4" i="8"/>
  <c r="AE42" i="5"/>
  <c r="AD41" i="5"/>
  <c r="AF41" i="5" s="1"/>
  <c r="AF40" i="5"/>
  <c r="AE40" i="5"/>
  <c r="AC40" i="5"/>
  <c r="AD39" i="5"/>
  <c r="AD43" i="5" s="1"/>
  <c r="AC39" i="5"/>
  <c r="AE38" i="5"/>
  <c r="AE43" i="5" s="1"/>
  <c r="AC38" i="5"/>
  <c r="AF38" i="5" s="1"/>
  <c r="S37" i="5"/>
  <c r="P37" i="5"/>
  <c r="M37" i="5"/>
  <c r="J37" i="5"/>
  <c r="G37" i="5"/>
  <c r="D37" i="5"/>
  <c r="AE34" i="5"/>
  <c r="AD33" i="5"/>
  <c r="AF33" i="5" s="1"/>
  <c r="AE32" i="5"/>
  <c r="AC32" i="5"/>
  <c r="AF32" i="5" s="1"/>
  <c r="AF31" i="5"/>
  <c r="AD31" i="5"/>
  <c r="AC31" i="5"/>
  <c r="AE30" i="5"/>
  <c r="AE35" i="5" s="1"/>
  <c r="AC30" i="5"/>
  <c r="AC35" i="5" s="1"/>
  <c r="S29" i="5"/>
  <c r="P29" i="5"/>
  <c r="M29" i="5"/>
  <c r="J29" i="5"/>
  <c r="G29" i="5"/>
  <c r="D29" i="5"/>
  <c r="AE27" i="5"/>
  <c r="AE26" i="5"/>
  <c r="AF25" i="5"/>
  <c r="AD25" i="5"/>
  <c r="AD27" i="5" s="1"/>
  <c r="AE24" i="5"/>
  <c r="AC24" i="5"/>
  <c r="AF24" i="5" s="1"/>
  <c r="AD23" i="5"/>
  <c r="AC23" i="5"/>
  <c r="AF23" i="5" s="1"/>
  <c r="AF22" i="5"/>
  <c r="AE22" i="5"/>
  <c r="AC22" i="5"/>
  <c r="AC27" i="5" s="1"/>
  <c r="S21" i="5"/>
  <c r="P21" i="5"/>
  <c r="M21" i="5"/>
  <c r="J21" i="5"/>
  <c r="G21" i="5"/>
  <c r="D21" i="5"/>
  <c r="AE18" i="5"/>
  <c r="AF17" i="5"/>
  <c r="AD17" i="5"/>
  <c r="AE16" i="5"/>
  <c r="AF16" i="5" s="1"/>
  <c r="AC16" i="5"/>
  <c r="AD15" i="5"/>
  <c r="AD19" i="5" s="1"/>
  <c r="AC15" i="5"/>
  <c r="AF15" i="5" s="1"/>
  <c r="AE14" i="5"/>
  <c r="AC14" i="5"/>
  <c r="AF14" i="5" s="1"/>
  <c r="S13" i="5"/>
  <c r="P13" i="5"/>
  <c r="M13" i="5"/>
  <c r="J13" i="5"/>
  <c r="G13" i="5"/>
  <c r="D13" i="5"/>
  <c r="AE10" i="5"/>
  <c r="AD9" i="5"/>
  <c r="AF9" i="5" s="1"/>
  <c r="AF8" i="5"/>
  <c r="AE8" i="5"/>
  <c r="AC8" i="5"/>
  <c r="AD7" i="5"/>
  <c r="AD11" i="5" s="1"/>
  <c r="AC7" i="5"/>
  <c r="AE6" i="5"/>
  <c r="AE11" i="5" s="1"/>
  <c r="AC6" i="5"/>
  <c r="AF6" i="5" s="1"/>
  <c r="S5" i="5"/>
  <c r="P5" i="5"/>
  <c r="M5" i="5"/>
  <c r="J5" i="5"/>
  <c r="G5" i="5"/>
  <c r="D5" i="5"/>
  <c r="AE42" i="4"/>
  <c r="AD41" i="4"/>
  <c r="AF41" i="4" s="1"/>
  <c r="AE40" i="4"/>
  <c r="AC40" i="4"/>
  <c r="AF40" i="4" s="1"/>
  <c r="AF39" i="4"/>
  <c r="AD39" i="4"/>
  <c r="AC39" i="4"/>
  <c r="AE38" i="4"/>
  <c r="AE43" i="4" s="1"/>
  <c r="AC38" i="4"/>
  <c r="AC43" i="4" s="1"/>
  <c r="S37" i="4"/>
  <c r="P37" i="4"/>
  <c r="M37" i="4"/>
  <c r="J37" i="4"/>
  <c r="G37" i="4"/>
  <c r="D37" i="4"/>
  <c r="AE35" i="4"/>
  <c r="AE34" i="4"/>
  <c r="AF33" i="4"/>
  <c r="AD33" i="4"/>
  <c r="AD35" i="4" s="1"/>
  <c r="AE32" i="4"/>
  <c r="AC32" i="4"/>
  <c r="AF32" i="4" s="1"/>
  <c r="AD31" i="4"/>
  <c r="AC31" i="4"/>
  <c r="AF31" i="4" s="1"/>
  <c r="AF30" i="4"/>
  <c r="AE30" i="4"/>
  <c r="AC30" i="4"/>
  <c r="AC35" i="4" s="1"/>
  <c r="S29" i="4"/>
  <c r="P29" i="4"/>
  <c r="M29" i="4"/>
  <c r="J29" i="4"/>
  <c r="G29" i="4"/>
  <c r="D29" i="4"/>
  <c r="AE26" i="4"/>
  <c r="AF25" i="4"/>
  <c r="AD25" i="4"/>
  <c r="AE24" i="4"/>
  <c r="AF24" i="4" s="1"/>
  <c r="AC24" i="4"/>
  <c r="AD23" i="4"/>
  <c r="AD27" i="4" s="1"/>
  <c r="AC23" i="4"/>
  <c r="AF23" i="4" s="1"/>
  <c r="AE22" i="4"/>
  <c r="AC22" i="4"/>
  <c r="AF22" i="4" s="1"/>
  <c r="S21" i="4"/>
  <c r="P21" i="4"/>
  <c r="M21" i="4"/>
  <c r="J21" i="4"/>
  <c r="G21" i="4"/>
  <c r="D21" i="4"/>
  <c r="AE18" i="4"/>
  <c r="AD17" i="4"/>
  <c r="AF17" i="4" s="1"/>
  <c r="AF16" i="4"/>
  <c r="AE16" i="4"/>
  <c r="AC16" i="4"/>
  <c r="AD15" i="4"/>
  <c r="AD19" i="4" s="1"/>
  <c r="AC15" i="4"/>
  <c r="AE14" i="4"/>
  <c r="AE19" i="4" s="1"/>
  <c r="AC14" i="4"/>
  <c r="AF14" i="4" s="1"/>
  <c r="S13" i="4"/>
  <c r="P13" i="4"/>
  <c r="M13" i="4"/>
  <c r="J13" i="4"/>
  <c r="G13" i="4"/>
  <c r="D13" i="4"/>
  <c r="AD11" i="4"/>
  <c r="AE10" i="4"/>
  <c r="AD9" i="4"/>
  <c r="AF9" i="4" s="1"/>
  <c r="AE8" i="4"/>
  <c r="AC8" i="4"/>
  <c r="AF8" i="4" s="1"/>
  <c r="AF7" i="4"/>
  <c r="AD7" i="4"/>
  <c r="AC7" i="4"/>
  <c r="AE6" i="4"/>
  <c r="AE11" i="4" s="1"/>
  <c r="AC6" i="4"/>
  <c r="AC11" i="4" s="1"/>
  <c r="S5" i="4"/>
  <c r="P5" i="4"/>
  <c r="M5" i="4"/>
  <c r="J5" i="4"/>
  <c r="G5" i="4"/>
  <c r="D5" i="4"/>
  <c r="AE43" i="3"/>
  <c r="AE42" i="3"/>
  <c r="AF41" i="3"/>
  <c r="AD41" i="3"/>
  <c r="AD43" i="3" s="1"/>
  <c r="AE40" i="3"/>
  <c r="AC40" i="3"/>
  <c r="AF40" i="3" s="1"/>
  <c r="AD39" i="3"/>
  <c r="AC39" i="3"/>
  <c r="AF39" i="3" s="1"/>
  <c r="AF38" i="3"/>
  <c r="AE38" i="3"/>
  <c r="AC38" i="3"/>
  <c r="AC43" i="3" s="1"/>
  <c r="S37" i="3"/>
  <c r="P37" i="3"/>
  <c r="M37" i="3"/>
  <c r="J37" i="3"/>
  <c r="G37" i="3"/>
  <c r="D37" i="3"/>
  <c r="AE34" i="3"/>
  <c r="AF33" i="3"/>
  <c r="AD33" i="3"/>
  <c r="AE32" i="3"/>
  <c r="AE35" i="3" s="1"/>
  <c r="AC32" i="3"/>
  <c r="AD31" i="3"/>
  <c r="AD35" i="3" s="1"/>
  <c r="AC31" i="3"/>
  <c r="AF31" i="3" s="1"/>
  <c r="AE30" i="3"/>
  <c r="AC30" i="3"/>
  <c r="AC35" i="3" s="1"/>
  <c r="S29" i="3"/>
  <c r="P29" i="3"/>
  <c r="M29" i="3"/>
  <c r="J29" i="3"/>
  <c r="G29" i="3"/>
  <c r="D29" i="3"/>
  <c r="AE26" i="3"/>
  <c r="AD25" i="3"/>
  <c r="AF25" i="3" s="1"/>
  <c r="AF24" i="3"/>
  <c r="AE24" i="3"/>
  <c r="AC24" i="3"/>
  <c r="AD23" i="3"/>
  <c r="AD27" i="3" s="1"/>
  <c r="AC23" i="3"/>
  <c r="AE22" i="3"/>
  <c r="AE27" i="3" s="1"/>
  <c r="AC22" i="3"/>
  <c r="AF22" i="3" s="1"/>
  <c r="S21" i="3"/>
  <c r="P21" i="3"/>
  <c r="M21" i="3"/>
  <c r="J21" i="3"/>
  <c r="G21" i="3"/>
  <c r="D21" i="3"/>
  <c r="AE18" i="3"/>
  <c r="AD17" i="3"/>
  <c r="AD19" i="3" s="1"/>
  <c r="AE16" i="3"/>
  <c r="AC16" i="3"/>
  <c r="AF16" i="3" s="1"/>
  <c r="AF15" i="3"/>
  <c r="AD15" i="3"/>
  <c r="AC15" i="3"/>
  <c r="AE14" i="3"/>
  <c r="AE19" i="3" s="1"/>
  <c r="AC14" i="3"/>
  <c r="AC19" i="3" s="1"/>
  <c r="S13" i="3"/>
  <c r="P13" i="3"/>
  <c r="M13" i="3"/>
  <c r="J13" i="3"/>
  <c r="G13" i="3"/>
  <c r="D13" i="3"/>
  <c r="AE11" i="3"/>
  <c r="AE10" i="3"/>
  <c r="AF9" i="3"/>
  <c r="AD9" i="3"/>
  <c r="AD11" i="3" s="1"/>
  <c r="AE8" i="3"/>
  <c r="AC8" i="3"/>
  <c r="AF8" i="3" s="1"/>
  <c r="AD7" i="3"/>
  <c r="AC7" i="3"/>
  <c r="AF7" i="3" s="1"/>
  <c r="AF6" i="3"/>
  <c r="AE6" i="3"/>
  <c r="AC6" i="3"/>
  <c r="AC11" i="3" s="1"/>
  <c r="S5" i="3"/>
  <c r="P5" i="3"/>
  <c r="M5" i="3"/>
  <c r="J5" i="3"/>
  <c r="G5" i="3"/>
  <c r="AE12" i="3" l="1"/>
  <c r="AF43" i="3"/>
  <c r="AD44" i="3" s="1"/>
  <c r="AE36" i="4"/>
  <c r="AF27" i="5"/>
  <c r="AE28" i="5" s="1"/>
  <c r="AF19" i="3"/>
  <c r="AC20" i="3" s="1"/>
  <c r="AC36" i="4"/>
  <c r="AF35" i="4"/>
  <c r="AE20" i="3"/>
  <c r="AD28" i="5"/>
  <c r="AC36" i="3"/>
  <c r="AF35" i="3"/>
  <c r="AD36" i="3" s="1"/>
  <c r="AF11" i="4"/>
  <c r="AC12" i="4"/>
  <c r="AC12" i="3"/>
  <c r="AF11" i="3"/>
  <c r="AD12" i="3" s="1"/>
  <c r="AE36" i="3"/>
  <c r="AE44" i="3"/>
  <c r="AE12" i="4"/>
  <c r="AD12" i="4"/>
  <c r="AD36" i="4"/>
  <c r="AC27" i="3"/>
  <c r="AD43" i="4"/>
  <c r="AF17" i="3"/>
  <c r="AF23" i="3"/>
  <c r="AF32" i="3"/>
  <c r="AF6" i="4"/>
  <c r="AC27" i="4"/>
  <c r="AF38" i="4"/>
  <c r="AF7" i="5"/>
  <c r="AC19" i="5"/>
  <c r="AF30" i="5"/>
  <c r="AF30" i="3"/>
  <c r="AE27" i="4"/>
  <c r="AE19" i="5"/>
  <c r="AE12" i="8"/>
  <c r="AC19" i="4"/>
  <c r="AC11" i="5"/>
  <c r="AD35" i="5"/>
  <c r="AC43" i="5"/>
  <c r="AF14" i="3"/>
  <c r="AF15" i="4"/>
  <c r="AF39" i="5"/>
  <c r="AC12" i="8"/>
  <c r="U39" i="1"/>
  <c r="S39" i="1"/>
  <c r="U38" i="1"/>
  <c r="S38" i="1"/>
  <c r="Q30" i="1"/>
  <c r="O30" i="1"/>
  <c r="M30" i="1"/>
  <c r="K30" i="1"/>
  <c r="I30" i="1"/>
  <c r="G30" i="1"/>
  <c r="E30" i="1"/>
  <c r="C30" i="1"/>
  <c r="Q29" i="1"/>
  <c r="O29" i="1"/>
  <c r="M29" i="1"/>
  <c r="K29" i="1"/>
  <c r="I29" i="1"/>
  <c r="G29" i="1"/>
  <c r="E29" i="1"/>
  <c r="AF19" i="4" l="1"/>
  <c r="AC20" i="4"/>
  <c r="AF43" i="5"/>
  <c r="AC44" i="5"/>
  <c r="AF27" i="4"/>
  <c r="AD28" i="4" s="1"/>
  <c r="AC28" i="5"/>
  <c r="AD36" i="5"/>
  <c r="AF19" i="5"/>
  <c r="AD20" i="5" s="1"/>
  <c r="AC20" i="5"/>
  <c r="AD44" i="4"/>
  <c r="AF35" i="5"/>
  <c r="AD20" i="3"/>
  <c r="AC44" i="3"/>
  <c r="AF11" i="5"/>
  <c r="AE28" i="4"/>
  <c r="AF27" i="3"/>
  <c r="AF43" i="4"/>
  <c r="C29" i="1"/>
  <c r="AD28" i="3" l="1"/>
  <c r="AE28" i="3"/>
  <c r="AD12" i="5"/>
  <c r="AE12" i="5"/>
  <c r="AC28" i="3"/>
  <c r="AD44" i="5"/>
  <c r="AE44" i="5"/>
  <c r="AE44" i="4"/>
  <c r="AC44" i="4"/>
  <c r="AC12" i="5"/>
  <c r="AE36" i="5"/>
  <c r="AC36" i="5"/>
  <c r="AE20" i="5"/>
  <c r="AC28" i="4"/>
  <c r="AE20" i="4"/>
  <c r="AD20" i="4"/>
  <c r="U21" i="1"/>
  <c r="S21" i="1"/>
  <c r="Q21" i="1"/>
  <c r="O21" i="1"/>
  <c r="M21" i="1"/>
  <c r="K21" i="1"/>
  <c r="I21" i="1"/>
  <c r="G21" i="1" l="1"/>
  <c r="E21" i="1"/>
  <c r="C21" i="1"/>
  <c r="U20" i="1"/>
  <c r="S20" i="1"/>
  <c r="Q20" i="1"/>
  <c r="O20" i="1"/>
  <c r="M20" i="1"/>
  <c r="K20" i="1"/>
  <c r="I20" i="1"/>
  <c r="G20" i="1"/>
  <c r="E20" i="1"/>
  <c r="C20" i="1"/>
  <c r="U12" i="1"/>
  <c r="S12" i="1"/>
  <c r="Q12" i="1"/>
  <c r="O12" i="1"/>
  <c r="M12" i="1"/>
  <c r="K12" i="1"/>
  <c r="U11" i="1"/>
  <c r="S11" i="1"/>
  <c r="Q11" i="1"/>
  <c r="O11" i="1"/>
  <c r="M11" i="1"/>
  <c r="K11" i="1"/>
</calcChain>
</file>

<file path=xl/sharedStrings.xml><?xml version="1.0" encoding="utf-8"?>
<sst xmlns="http://schemas.openxmlformats.org/spreadsheetml/2006/main" count="1114" uniqueCount="278">
  <si>
    <t>日期</t>
  </si>
  <si>
    <t>星期</t>
  </si>
  <si>
    <t>主食</t>
  </si>
  <si>
    <t>主菜</t>
  </si>
  <si>
    <t>副菜</t>
  </si>
  <si>
    <t>湯</t>
  </si>
  <si>
    <t>水果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</si>
  <si>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</si>
  <si>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</si>
  <si>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</si>
  <si>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</si>
  <si>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</si>
  <si>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</si>
  <si>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</si>
  <si>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</si>
  <si>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</si>
  <si>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</si>
  <si>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</si>
  <si>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</si>
  <si>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炒</t>
    <phoneticPr fontId="19" type="noConversion"/>
  </si>
  <si>
    <t>川燙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</si>
  <si>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</si>
  <si>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</si>
  <si>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</si>
  <si>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</si>
  <si>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主食</t>
    <phoneticPr fontId="19" type="noConversion"/>
  </si>
  <si>
    <t>肉</t>
    <phoneticPr fontId="19" type="noConversion"/>
  </si>
  <si>
    <t xml:space="preserve"> </t>
    <phoneticPr fontId="19" type="noConversion"/>
  </si>
  <si>
    <t>菜</t>
    <phoneticPr fontId="19" type="noConversion"/>
  </si>
  <si>
    <t>星期五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</si>
  <si>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</si>
  <si>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</si>
  <si>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</si>
  <si>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</si>
  <si>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</si>
  <si>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</si>
  <si>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</si>
  <si>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</si>
  <si>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食材以可食量標示</t>
    <phoneticPr fontId="19" type="noConversion"/>
  </si>
  <si>
    <t>滷</t>
    <phoneticPr fontId="19" type="noConversion"/>
  </si>
  <si>
    <t>滷</t>
    <phoneticPr fontId="19" type="noConversion"/>
  </si>
  <si>
    <t>炸</t>
    <phoneticPr fontId="19" type="noConversion"/>
  </si>
  <si>
    <t>地瓜飯</t>
    <phoneticPr fontId="19" type="noConversion"/>
  </si>
  <si>
    <t>高麗菜</t>
    <phoneticPr fontId="19" type="noConversion"/>
  </si>
  <si>
    <t>大白菜</t>
    <phoneticPr fontId="19" type="noConversion"/>
  </si>
  <si>
    <t>蘿蔔</t>
    <phoneticPr fontId="19" type="noConversion"/>
  </si>
  <si>
    <t>雞蛋</t>
    <phoneticPr fontId="19" type="noConversion"/>
  </si>
  <si>
    <t>豆腐</t>
    <phoneticPr fontId="19" type="noConversion"/>
  </si>
  <si>
    <t>油菜</t>
    <phoneticPr fontId="19" type="noConversion"/>
  </si>
  <si>
    <t>高麗菜</t>
    <phoneticPr fontId="19" type="noConversion"/>
  </si>
  <si>
    <t>烤</t>
    <phoneticPr fontId="19" type="noConversion"/>
  </si>
  <si>
    <t>熱量:</t>
    <phoneticPr fontId="19" type="noConversion"/>
  </si>
  <si>
    <t>五穀飯</t>
    <phoneticPr fontId="19" type="noConversion"/>
  </si>
  <si>
    <t>QQ白飯</t>
    <phoneticPr fontId="19" type="noConversion"/>
  </si>
  <si>
    <t>大白菜</t>
    <phoneticPr fontId="19" type="noConversion"/>
  </si>
  <si>
    <t>熱量:</t>
    <phoneticPr fontId="19" type="noConversion"/>
  </si>
  <si>
    <t>請張貼在班上佈告欄</t>
    <phoneticPr fontId="19" type="noConversion"/>
  </si>
  <si>
    <t>營養字第004498號</t>
    <phoneticPr fontId="19" type="noConversion"/>
  </si>
  <si>
    <t>營養師：黃毓晴</t>
    <phoneticPr fontId="19" type="noConversion"/>
  </si>
  <si>
    <t>專線：04-8221261</t>
    <phoneticPr fontId="19" type="noConversion"/>
  </si>
  <si>
    <t>電子信箱:epi.food@msa.hinet.net</t>
    <phoneticPr fontId="19" type="noConversion"/>
  </si>
  <si>
    <t>蒸</t>
    <phoneticPr fontId="19" type="noConversion"/>
  </si>
  <si>
    <t>紅蘿蔔丁</t>
    <phoneticPr fontId="19" type="noConversion"/>
  </si>
  <si>
    <t>紫菜</t>
    <phoneticPr fontId="19" type="noConversion"/>
  </si>
  <si>
    <t>烤</t>
    <phoneticPr fontId="19" type="noConversion"/>
  </si>
  <si>
    <t>生鮮豬里肌</t>
    <phoneticPr fontId="19" type="noConversion"/>
  </si>
  <si>
    <t>滷</t>
    <phoneticPr fontId="19" type="noConversion"/>
  </si>
  <si>
    <t>五穀飯</t>
    <phoneticPr fontId="19" type="noConversion"/>
  </si>
  <si>
    <t>油菜</t>
    <phoneticPr fontId="19" type="noConversion"/>
  </si>
  <si>
    <t>青江菜</t>
    <phoneticPr fontId="19" type="noConversion"/>
  </si>
  <si>
    <t>高麗菜</t>
    <phoneticPr fontId="19" type="noConversion"/>
  </si>
  <si>
    <t>大白菜</t>
    <phoneticPr fontId="19" type="noConversion"/>
  </si>
  <si>
    <t>紫菜蛋花湯</t>
    <phoneticPr fontId="19" type="noConversion"/>
  </si>
  <si>
    <t>冬瓜薑絲湯</t>
    <phoneticPr fontId="19" type="noConversion"/>
  </si>
  <si>
    <t>烤</t>
    <phoneticPr fontId="19" type="noConversion"/>
  </si>
  <si>
    <t>燒</t>
    <phoneticPr fontId="19" type="noConversion"/>
  </si>
  <si>
    <t>炒</t>
    <phoneticPr fontId="19" type="noConversion"/>
  </si>
  <si>
    <t>杏鮑菇</t>
    <phoneticPr fontId="19" type="noConversion"/>
  </si>
  <si>
    <t>雞蛋</t>
    <phoneticPr fontId="19" type="noConversion"/>
  </si>
  <si>
    <t>滷</t>
    <phoneticPr fontId="19" type="noConversion"/>
  </si>
  <si>
    <t>蕃茄</t>
    <phoneticPr fontId="19" type="noConversion"/>
  </si>
  <si>
    <t>生鮮雞丁</t>
    <phoneticPr fontId="19" type="noConversion"/>
  </si>
  <si>
    <t>生鮮豬肉</t>
    <phoneticPr fontId="19" type="noConversion"/>
  </si>
  <si>
    <t>成</t>
    <phoneticPr fontId="19" type="noConversion"/>
  </si>
  <si>
    <t>豬血</t>
    <phoneticPr fontId="19" type="noConversion"/>
  </si>
  <si>
    <t>海帶結</t>
    <phoneticPr fontId="19" type="noConversion"/>
  </si>
  <si>
    <t>玉米塊</t>
    <phoneticPr fontId="19" type="noConversion"/>
  </si>
  <si>
    <t>冬瓜</t>
    <phoneticPr fontId="19" type="noConversion"/>
  </si>
  <si>
    <t>海帶芽</t>
    <phoneticPr fontId="19" type="noConversion"/>
  </si>
  <si>
    <t>魷魚</t>
    <phoneticPr fontId="19" type="noConversion"/>
  </si>
  <si>
    <t>味噌豆腐湯(豆)</t>
    <phoneticPr fontId="19" type="noConversion"/>
  </si>
  <si>
    <t>大黃瓜湯</t>
    <phoneticPr fontId="19" type="noConversion"/>
  </si>
  <si>
    <t>芹菜</t>
    <phoneticPr fontId="19" type="noConversion"/>
  </si>
  <si>
    <t>芹菜</t>
    <phoneticPr fontId="19" type="noConversion"/>
  </si>
  <si>
    <t>椒鹽杏鮑菇</t>
    <phoneticPr fontId="19" type="noConversion"/>
  </si>
  <si>
    <t>南瓜濃湯(芡)</t>
    <phoneticPr fontId="19" type="noConversion"/>
  </si>
  <si>
    <t>味噌海芽湯</t>
    <phoneticPr fontId="19" type="noConversion"/>
  </si>
  <si>
    <t>芹香甜不辣(成)</t>
    <phoneticPr fontId="19" type="noConversion"/>
  </si>
  <si>
    <t>南瓜</t>
    <phoneticPr fontId="19" type="noConversion"/>
  </si>
  <si>
    <t>甜不辣</t>
    <phoneticPr fontId="19" type="noConversion"/>
  </si>
  <si>
    <t>大黃瓜</t>
    <phoneticPr fontId="19" type="noConversion"/>
  </si>
  <si>
    <t>生鮮雞胸塊</t>
    <phoneticPr fontId="19" type="noConversion"/>
  </si>
  <si>
    <t>木耳</t>
    <phoneticPr fontId="19" type="noConversion"/>
  </si>
  <si>
    <t>新鮮豬肉</t>
    <phoneticPr fontId="19" type="noConversion"/>
  </si>
  <si>
    <t>大白菜</t>
    <phoneticPr fontId="19" type="noConversion"/>
  </si>
  <si>
    <t>清明節 兒童節</t>
    <phoneticPr fontId="19" type="noConversion"/>
  </si>
  <si>
    <t>4月第二週菜單明細</t>
    <phoneticPr fontId="19" type="noConversion"/>
  </si>
  <si>
    <t>4月第三週菜單明細</t>
    <phoneticPr fontId="19" type="noConversion"/>
  </si>
  <si>
    <t>4月第四週菜單明細</t>
    <phoneticPr fontId="19" type="noConversion"/>
  </si>
  <si>
    <t>4月第五週菜單明細</t>
    <phoneticPr fontId="19" type="noConversion"/>
  </si>
  <si>
    <t>月</t>
    <phoneticPr fontId="19" type="noConversion"/>
  </si>
  <si>
    <t>成</t>
    <phoneticPr fontId="19" type="noConversion"/>
  </si>
  <si>
    <t>什錦鮮蔬湯</t>
    <phoneticPr fontId="19" type="noConversion"/>
  </si>
  <si>
    <t>木耳</t>
    <phoneticPr fontId="19" type="noConversion"/>
  </si>
  <si>
    <t>玉米濃湯(芡)</t>
    <phoneticPr fontId="19" type="noConversion"/>
  </si>
  <si>
    <t>番茄炒蛋</t>
    <phoneticPr fontId="19" type="noConversion"/>
  </si>
  <si>
    <t>鐵板肉片</t>
    <phoneticPr fontId="19" type="noConversion"/>
  </si>
  <si>
    <t>滷味(豆)</t>
    <phoneticPr fontId="19" type="noConversion"/>
  </si>
  <si>
    <t>豆</t>
    <phoneticPr fontId="19" type="noConversion"/>
  </si>
  <si>
    <t>生鮮魷魚</t>
    <phoneticPr fontId="19" type="noConversion"/>
  </si>
  <si>
    <t>海</t>
    <phoneticPr fontId="19" type="noConversion"/>
  </si>
  <si>
    <t>豆腐</t>
    <phoneticPr fontId="19" type="noConversion"/>
  </si>
  <si>
    <t>薑絲</t>
    <phoneticPr fontId="19" type="noConversion"/>
  </si>
  <si>
    <t>玉米</t>
    <phoneticPr fontId="19" type="noConversion"/>
  </si>
  <si>
    <t>雞蛋</t>
    <phoneticPr fontId="19" type="noConversion"/>
  </si>
  <si>
    <t>生豆皮</t>
    <phoneticPr fontId="19" type="noConversion"/>
  </si>
  <si>
    <t>什錦鮮蔬湯(豆)</t>
    <phoneticPr fontId="19" type="noConversion"/>
  </si>
  <si>
    <t>日式豬排</t>
    <phoneticPr fontId="19" type="noConversion"/>
  </si>
  <si>
    <t>卡啦雞腿堡(成)(炸)</t>
    <phoneticPr fontId="19" type="noConversion"/>
  </si>
  <si>
    <t>炒</t>
    <phoneticPr fontId="19" type="noConversion"/>
  </si>
  <si>
    <t>生鮮對切帶骨雞胸肉</t>
    <phoneticPr fontId="19" type="noConversion"/>
  </si>
  <si>
    <t>什錦炒肉片</t>
    <phoneticPr fontId="19" type="noConversion"/>
  </si>
  <si>
    <t>夜市大雞排(炸)</t>
    <phoneticPr fontId="19" type="noConversion"/>
  </si>
  <si>
    <t>洋蔥</t>
    <phoneticPr fontId="19" type="noConversion"/>
  </si>
  <si>
    <t>雞腿堡</t>
    <phoneticPr fontId="19" type="noConversion"/>
  </si>
  <si>
    <t>生鮮豬肉片</t>
    <phoneticPr fontId="19" type="noConversion"/>
  </si>
  <si>
    <t>小黃瓜</t>
    <phoneticPr fontId="19" type="noConversion"/>
  </si>
  <si>
    <t>筍片</t>
    <phoneticPr fontId="19" type="noConversion"/>
  </si>
  <si>
    <t>紅蘿蔔</t>
    <phoneticPr fontId="19" type="noConversion"/>
  </si>
  <si>
    <t>麻婆豆腐(豆)</t>
    <phoneticPr fontId="19" type="noConversion"/>
  </si>
  <si>
    <t>菠菜</t>
    <phoneticPr fontId="19" type="noConversion"/>
  </si>
  <si>
    <t>芥藍菜</t>
    <phoneticPr fontId="19" type="noConversion"/>
  </si>
  <si>
    <t>黑胡椒豬柳</t>
    <phoneticPr fontId="19" type="noConversion"/>
  </si>
  <si>
    <t>無骨里肌肉</t>
    <phoneticPr fontId="19" type="noConversion"/>
  </si>
  <si>
    <t>咖哩雞</t>
    <phoneticPr fontId="19" type="noConversion"/>
  </si>
  <si>
    <t>塔香鹹酥雞丁(炸)</t>
    <phoneticPr fontId="19" type="noConversion"/>
  </si>
  <si>
    <t>日式豬里肌</t>
    <phoneticPr fontId="19" type="noConversion"/>
  </si>
  <si>
    <t>檸檬雞翅</t>
    <phoneticPr fontId="19" type="noConversion"/>
  </si>
  <si>
    <t>沙茶肉片</t>
    <phoneticPr fontId="19" type="noConversion"/>
  </si>
  <si>
    <t>酸菜白肉鍋(醃)</t>
    <phoneticPr fontId="19" type="noConversion"/>
  </si>
  <si>
    <t>海鮮炒烏龍麵(海)</t>
    <phoneticPr fontId="19" type="noConversion"/>
  </si>
  <si>
    <t>韓式菲力雞胸肉</t>
    <phoneticPr fontId="19" type="noConversion"/>
  </si>
  <si>
    <t>香烤蝦捲(成)(海)</t>
    <phoneticPr fontId="19" type="noConversion"/>
  </si>
  <si>
    <t>蔥燒豬柳</t>
    <phoneticPr fontId="19" type="noConversion"/>
  </si>
  <si>
    <t>炒</t>
    <phoneticPr fontId="19" type="noConversion"/>
  </si>
  <si>
    <t>海</t>
    <phoneticPr fontId="19" type="noConversion"/>
  </si>
  <si>
    <t>生鮮雞胸肉</t>
    <phoneticPr fontId="19" type="noConversion"/>
  </si>
  <si>
    <t>生鮮絞肉</t>
    <phoneticPr fontId="19" type="noConversion"/>
  </si>
  <si>
    <t>香菇</t>
    <phoneticPr fontId="19" type="noConversion"/>
  </si>
  <si>
    <t>蔥</t>
    <phoneticPr fontId="19" type="noConversion"/>
  </si>
  <si>
    <t>豆腐</t>
    <phoneticPr fontId="19" type="noConversion"/>
  </si>
  <si>
    <t>豆</t>
    <phoneticPr fontId="19" type="noConversion"/>
  </si>
  <si>
    <t>蕃茄</t>
    <phoneticPr fontId="19" type="noConversion"/>
  </si>
  <si>
    <t>雞蛋</t>
    <phoneticPr fontId="19" type="noConversion"/>
  </si>
  <si>
    <t>燒</t>
    <phoneticPr fontId="19" type="noConversion"/>
  </si>
  <si>
    <t>馬鈴薯</t>
    <phoneticPr fontId="19" type="noConversion"/>
  </si>
  <si>
    <t>洋蔥</t>
    <phoneticPr fontId="19" type="noConversion"/>
  </si>
  <si>
    <t>生鮮雞丁</t>
    <phoneticPr fontId="19" type="noConversion"/>
  </si>
  <si>
    <t>成</t>
    <phoneticPr fontId="19" type="noConversion"/>
  </si>
  <si>
    <t>生鮮豬肉條</t>
    <phoneticPr fontId="19" type="noConversion"/>
  </si>
  <si>
    <t>生鮮豬絞肉</t>
    <phoneticPr fontId="19" type="noConversion"/>
  </si>
  <si>
    <t>海苔</t>
    <phoneticPr fontId="19" type="noConversion"/>
  </si>
  <si>
    <t>花枝丸(海)</t>
    <phoneticPr fontId="19" type="noConversion"/>
  </si>
  <si>
    <t>洋蔥</t>
    <phoneticPr fontId="19" type="noConversion"/>
  </si>
  <si>
    <t>蔥</t>
    <phoneticPr fontId="19" type="noConversion"/>
  </si>
  <si>
    <t>烏龍麵</t>
    <phoneticPr fontId="19" type="noConversion"/>
  </si>
  <si>
    <t>高麗菜</t>
    <phoneticPr fontId="19" type="noConversion"/>
  </si>
  <si>
    <t>酸白菜</t>
    <phoneticPr fontId="19" type="noConversion"/>
  </si>
  <si>
    <t>醃</t>
    <phoneticPr fontId="19" type="noConversion"/>
  </si>
  <si>
    <t>大白菜</t>
    <phoneticPr fontId="19" type="noConversion"/>
  </si>
  <si>
    <t>生鮮豬肉</t>
    <phoneticPr fontId="19" type="noConversion"/>
  </si>
  <si>
    <t>生豆皮</t>
    <phoneticPr fontId="19" type="noConversion"/>
  </si>
  <si>
    <t>海帶芽</t>
    <phoneticPr fontId="19" type="noConversion"/>
  </si>
  <si>
    <t>蝦捲(海)</t>
    <phoneticPr fontId="19" type="noConversion"/>
  </si>
  <si>
    <t>生鮮豬肉</t>
    <phoneticPr fontId="19" type="noConversion"/>
  </si>
  <si>
    <t>紅蘿蔔</t>
    <phoneticPr fontId="19" type="noConversion"/>
  </si>
  <si>
    <t>生鮮豬肉片</t>
    <phoneticPr fontId="19" type="noConversion"/>
  </si>
  <si>
    <t>柴魚蒸蛋</t>
    <phoneticPr fontId="19" type="noConversion"/>
  </si>
  <si>
    <t>雞蛋</t>
    <phoneticPr fontId="19" type="noConversion"/>
  </si>
  <si>
    <t>柴魚</t>
    <phoneticPr fontId="19" type="noConversion"/>
  </si>
  <si>
    <t>豆</t>
    <phoneticPr fontId="19" type="noConversion"/>
  </si>
  <si>
    <t>香烤魚塊(海)</t>
    <phoneticPr fontId="19" type="noConversion"/>
  </si>
  <si>
    <t>生鮮魚塊</t>
    <phoneticPr fontId="19" type="noConversion"/>
  </si>
  <si>
    <t>豆</t>
    <phoneticPr fontId="19" type="noConversion"/>
  </si>
  <si>
    <t>生鮮雞翅</t>
    <phoneticPr fontId="19" type="noConversion"/>
  </si>
  <si>
    <t>106年4月份</t>
    <phoneticPr fontId="19" type="noConversion"/>
  </si>
  <si>
    <t>清明連假</t>
    <phoneticPr fontId="19" type="noConversion"/>
  </si>
  <si>
    <t>全中運預備日</t>
    <phoneticPr fontId="19" type="noConversion"/>
  </si>
  <si>
    <t>日式鐵板燒肉</t>
    <phoneticPr fontId="19" type="noConversion"/>
  </si>
  <si>
    <t>洋蔥</t>
    <phoneticPr fontId="19" type="noConversion"/>
  </si>
  <si>
    <t>生鮮豬肉</t>
    <phoneticPr fontId="19" type="noConversion"/>
  </si>
  <si>
    <t>大陸妹</t>
    <phoneticPr fontId="19" type="noConversion"/>
  </si>
  <si>
    <t>起士焗烤烘蛋</t>
    <phoneticPr fontId="19" type="noConversion"/>
  </si>
  <si>
    <t>雞蛋</t>
    <phoneticPr fontId="19" type="noConversion"/>
  </si>
  <si>
    <t>起士絲</t>
    <phoneticPr fontId="19" type="noConversion"/>
  </si>
  <si>
    <t>洋蔥</t>
    <phoneticPr fontId="19" type="noConversion"/>
  </si>
  <si>
    <t>鮮蔬公仔麵</t>
    <phoneticPr fontId="19" type="noConversion"/>
  </si>
  <si>
    <t>乾麵</t>
    <phoneticPr fontId="19" type="noConversion"/>
  </si>
  <si>
    <t>香烤薯餅(加)</t>
    <phoneticPr fontId="19" type="noConversion"/>
  </si>
  <si>
    <t>滿漢香腸(加)</t>
    <phoneticPr fontId="19" type="noConversion"/>
  </si>
  <si>
    <t>芝麻雞腿</t>
    <phoneticPr fontId="19" type="noConversion"/>
  </si>
  <si>
    <t>脆皮烤鴨</t>
    <phoneticPr fontId="19" type="noConversion"/>
  </si>
  <si>
    <t>煎</t>
    <phoneticPr fontId="19" type="noConversion"/>
  </si>
  <si>
    <t>蘿蔔糕</t>
    <phoneticPr fontId="19" type="noConversion"/>
  </si>
  <si>
    <t>生鮮雞腿</t>
    <phoneticPr fontId="19" type="noConversion"/>
  </si>
  <si>
    <t>糯米</t>
    <phoneticPr fontId="19" type="noConversion"/>
  </si>
  <si>
    <t>薑片</t>
    <phoneticPr fontId="19" type="noConversion"/>
  </si>
  <si>
    <t>蕃茄蛋包飯</t>
    <phoneticPr fontId="19" type="noConversion"/>
  </si>
  <si>
    <t>起士焗烤筆管麵</t>
    <phoneticPr fontId="19" type="noConversion"/>
  </si>
  <si>
    <t>香菇油飯</t>
    <phoneticPr fontId="19" type="noConversion"/>
  </si>
  <si>
    <t>香腸</t>
    <phoneticPr fontId="19" type="noConversion"/>
  </si>
  <si>
    <t>加</t>
    <phoneticPr fontId="19" type="noConversion"/>
  </si>
  <si>
    <t>生鮮鴨肉</t>
    <phoneticPr fontId="19" type="noConversion"/>
  </si>
  <si>
    <t>薯餅</t>
    <phoneticPr fontId="19" type="noConversion"/>
  </si>
  <si>
    <t xml:space="preserve"> 絞肉豆腐(豆)</t>
    <phoneticPr fontId="19" type="noConversion"/>
  </si>
  <si>
    <t>勁辣雞排(炸)</t>
    <phoneticPr fontId="19" type="noConversion"/>
  </si>
  <si>
    <t>光泉保久乳</t>
    <phoneticPr fontId="19" type="noConversion"/>
  </si>
  <si>
    <t>椒鹽魷魚條(海)(炸)</t>
    <phoneticPr fontId="19" type="noConversion"/>
  </si>
  <si>
    <t>新鮮魷魚</t>
    <phoneticPr fontId="19" type="noConversion"/>
  </si>
  <si>
    <t>加</t>
    <phoneticPr fontId="19" type="noConversion"/>
  </si>
  <si>
    <t>永靖國小  -家嘉菜單</t>
    <phoneticPr fontId="19" type="noConversion"/>
  </si>
  <si>
    <t>主食類</t>
    <phoneticPr fontId="19" type="noConversion"/>
  </si>
  <si>
    <t>豆魚肉蛋類</t>
    <phoneticPr fontId="19" type="noConversion"/>
  </si>
  <si>
    <t>蔬菜類</t>
    <phoneticPr fontId="19" type="noConversion"/>
  </si>
  <si>
    <t>油脂類</t>
    <phoneticPr fontId="19" type="noConversion"/>
  </si>
  <si>
    <t>水果類</t>
    <phoneticPr fontId="19" type="noConversion"/>
  </si>
  <si>
    <t>奶類</t>
    <phoneticPr fontId="19" type="noConversion"/>
  </si>
  <si>
    <t>686kcal</t>
    <phoneticPr fontId="19" type="noConversion"/>
  </si>
  <si>
    <t>696kcal</t>
    <phoneticPr fontId="19" type="noConversion"/>
  </si>
  <si>
    <t>24g</t>
    <phoneticPr fontId="19" type="noConversion"/>
  </si>
  <si>
    <t>677kcal</t>
    <phoneticPr fontId="19" type="noConversion"/>
  </si>
  <si>
    <t>705kcal</t>
    <phoneticPr fontId="19" type="noConversion"/>
  </si>
  <si>
    <t>97g</t>
    <phoneticPr fontId="19" type="noConversion"/>
  </si>
  <si>
    <t>27g</t>
    <phoneticPr fontId="19" type="noConversion"/>
  </si>
  <si>
    <t>108g</t>
    <phoneticPr fontId="19" type="noConversion"/>
  </si>
  <si>
    <t>22g</t>
    <phoneticPr fontId="19" type="noConversion"/>
  </si>
  <si>
    <t>28g</t>
    <phoneticPr fontId="19" type="noConversion"/>
  </si>
  <si>
    <t>776kcal</t>
    <phoneticPr fontId="19" type="noConversion"/>
  </si>
  <si>
    <t>681kacl</t>
    <phoneticPr fontId="19" type="noConversion"/>
  </si>
  <si>
    <t>685kcal</t>
    <phoneticPr fontId="19" type="noConversion"/>
  </si>
  <si>
    <t>697kcal</t>
    <phoneticPr fontId="19" type="noConversion"/>
  </si>
  <si>
    <t>665kcal</t>
    <phoneticPr fontId="19" type="noConversion"/>
  </si>
  <si>
    <t>海苔肉鬆飯</t>
    <phoneticPr fontId="19" type="noConversion"/>
  </si>
  <si>
    <t>米</t>
    <phoneticPr fontId="19" type="noConversion"/>
  </si>
  <si>
    <t>地瓜</t>
    <phoneticPr fontId="19" type="noConversion"/>
  </si>
  <si>
    <t>海苔肉鬆</t>
    <phoneticPr fontId="19" type="noConversion"/>
  </si>
  <si>
    <t>黑糯米</t>
    <phoneticPr fontId="19" type="noConversion"/>
  </si>
  <si>
    <t>糙米</t>
    <phoneticPr fontId="19" type="noConversion"/>
  </si>
  <si>
    <t>綠豆</t>
    <phoneticPr fontId="19" type="noConversion"/>
  </si>
  <si>
    <t>玉米粒</t>
    <phoneticPr fontId="19" type="noConversion"/>
  </si>
  <si>
    <t>肉絲</t>
    <phoneticPr fontId="19" type="noConversion"/>
  </si>
  <si>
    <t>青豆仁</t>
    <phoneticPr fontId="19" type="noConversion"/>
  </si>
  <si>
    <t>雞蛋</t>
    <phoneticPr fontId="19" type="noConversion"/>
  </si>
  <si>
    <t>筆管麵</t>
    <phoneticPr fontId="19" type="noConversion"/>
  </si>
  <si>
    <t>洋蔥</t>
    <phoneticPr fontId="19" type="noConversion"/>
  </si>
  <si>
    <t>香菇絲</t>
    <phoneticPr fontId="19" type="noConversion"/>
  </si>
  <si>
    <t>紅蘿蔔丁</t>
    <phoneticPr fontId="19" type="noConversion"/>
  </si>
  <si>
    <t>起士絲</t>
    <phoneticPr fontId="19" type="noConversion"/>
  </si>
  <si>
    <t>冬瓜薑絲湯</t>
    <phoneticPr fontId="19" type="noConversion"/>
  </si>
  <si>
    <t>海帶玉米湯</t>
    <phoneticPr fontId="19" type="noConversion"/>
  </si>
  <si>
    <t>冬瓜</t>
    <phoneticPr fontId="19" type="noConversion"/>
  </si>
  <si>
    <t>海帶</t>
    <phoneticPr fontId="19" type="noConversion"/>
  </si>
  <si>
    <t>玉米</t>
    <phoneticPr fontId="19" type="noConversion"/>
  </si>
  <si>
    <t>青江菜*鮮乳及保久乳</t>
    <phoneticPr fontId="19" type="noConversion"/>
  </si>
  <si>
    <t>鮮乳及保久乳</t>
    <phoneticPr fontId="19" type="noConversion"/>
  </si>
  <si>
    <t>香烤地瓜條(成)</t>
    <phoneticPr fontId="19" type="noConversion"/>
  </si>
  <si>
    <t>混炒魷魚(海)(炸)</t>
    <phoneticPr fontId="19" type="noConversion"/>
  </si>
  <si>
    <t>九層海蓉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</si>
</sst>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&quot;9 月&quot;\ #\ &quot;日（一）&quot;"/>
    <numFmt numFmtId="177" formatCode="0;_ "/>
    <numFmt numFmtId="178" formatCode="0;_쐀"/>
    <numFmt numFmtId="179" formatCode="&quot;12月&quot;\ #\ &quot;日（二）&quot;"/>
    <numFmt numFmtId="180" formatCode="&quot;12月&quot;\ #\ &quot;日（三）&quot;"/>
    <numFmt numFmtId="181" formatCode="&quot;12 月&quot;\ #\ &quot;日（四）&quot;"/>
    <numFmt numFmtId="182" formatCode="&quot;4月&quot;\ #\ &quot;日（五）&quot;"/>
    <numFmt numFmtId="183" formatCode="&quot;4 月&quot;\ #\ &quot;日（一）&quot;"/>
    <numFmt numFmtId="184" formatCode="&quot;4月&quot;\ #\ &quot;日（二）&quot;"/>
    <numFmt numFmtId="185" formatCode="&quot;4月&quot;\ #\ &quot;日（三）&quot;"/>
    <numFmt numFmtId="186" formatCode="&quot;4 月&quot;\ #\ &quot;日（四）&quot;"/>
  </numFmts>
  <fonts count="60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24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20"/>
      <color indexed="8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6"/>
      <name val="標楷體"/>
      <family val="4"/>
      <charset val="136"/>
    </font>
    <font>
      <sz val="14"/>
      <color indexed="8"/>
      <name val="新細明體"/>
      <family val="1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b/>
      <sz val="20"/>
      <color theme="0"/>
      <name val="華康中圓體"/>
      <family val="3"/>
      <charset val="136"/>
    </font>
    <font>
      <sz val="12"/>
      <color theme="0"/>
      <name val="華康中圓體"/>
      <family val="3"/>
      <charset val="136"/>
    </font>
    <font>
      <sz val="12"/>
      <name val="華康中圓體"/>
      <family val="3"/>
      <charset val="136"/>
    </font>
    <font>
      <sz val="14"/>
      <color rgb="FF0000FF"/>
      <name val="華康中圓體"/>
      <family val="3"/>
      <charset val="136"/>
    </font>
    <font>
      <sz val="14"/>
      <name val="華康中圓體"/>
      <family val="3"/>
      <charset val="136"/>
    </font>
    <font>
      <sz val="14"/>
      <color theme="9" tint="-0.499984740745262"/>
      <name val="華康中圓體"/>
      <family val="3"/>
      <charset val="136"/>
    </font>
    <font>
      <sz val="14"/>
      <color rgb="FFFF0000"/>
      <name val="華康中圓體"/>
      <family val="3"/>
      <charset val="136"/>
    </font>
    <font>
      <sz val="14"/>
      <color rgb="FF7030A0"/>
      <name val="華康中圓體"/>
      <family val="3"/>
      <charset val="136"/>
    </font>
    <font>
      <sz val="14"/>
      <color theme="9" tint="-0.249977111117893"/>
      <name val="華康中圓體"/>
      <family val="3"/>
      <charset val="136"/>
    </font>
    <font>
      <sz val="14"/>
      <color rgb="FF009900"/>
      <name val="華康中圓體"/>
      <family val="3"/>
      <charset val="136"/>
    </font>
    <font>
      <sz val="10"/>
      <name val="華康中圓體"/>
      <family val="3"/>
      <charset val="136"/>
    </font>
    <font>
      <sz val="14"/>
      <color rgb="FF00B050"/>
      <name val="華康中圓體"/>
      <family val="3"/>
      <charset val="136"/>
    </font>
    <font>
      <sz val="14"/>
      <color rgb="FF002060"/>
      <name val="華康中圓體"/>
      <family val="3"/>
      <charset val="136"/>
    </font>
    <font>
      <sz val="9"/>
      <color theme="0"/>
      <name val="標楷體"/>
      <family val="4"/>
      <charset val="136"/>
    </font>
    <font>
      <sz val="9"/>
      <color rgb="FF7030A0"/>
      <name val="華康中圓體"/>
      <family val="3"/>
      <charset val="136"/>
    </font>
    <font>
      <sz val="9"/>
      <color theme="9" tint="-0.249977111117893"/>
      <name val="華康中圓體"/>
      <family val="3"/>
      <charset val="136"/>
    </font>
    <font>
      <sz val="9"/>
      <color rgb="FF009900"/>
      <name val="華康中圓體"/>
      <family val="3"/>
      <charset val="136"/>
    </font>
    <font>
      <sz val="9"/>
      <color theme="0"/>
      <name val="華康中圓體(P)"/>
      <family val="2"/>
      <charset val="136"/>
    </font>
    <font>
      <sz val="9"/>
      <color theme="0"/>
      <name val="華康中圓體"/>
      <family val="3"/>
      <charset val="136"/>
    </font>
    <font>
      <sz val="9"/>
      <name val="華康中圓體"/>
      <family val="3"/>
      <charset val="136"/>
    </font>
    <font>
      <sz val="14"/>
      <color theme="0"/>
      <name val="華康中圓體"/>
      <family val="3"/>
      <charset val="136"/>
    </font>
    <font>
      <sz val="14"/>
      <color theme="1" tint="4.9989318521683403E-2"/>
      <name val="華康中圓體"/>
      <family val="3"/>
      <charset val="136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</fills>
  <borders count="8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/>
      <right style="medium">
        <color indexed="59"/>
      </right>
      <top/>
      <bottom/>
      <diagonal/>
    </border>
    <border>
      <left/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59"/>
      </left>
      <right/>
      <top style="thin">
        <color indexed="64"/>
      </top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/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59"/>
      </right>
      <top/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</cellStyleXfs>
  <cellXfs count="412">
    <xf numFmtId="0" fontId="0" fillId="0" borderId="0" xfId="0">
      <alignment vertical="center"/>
    </xf>
    <xf numFmtId="0" fontId="20" fillId="0" borderId="0" xfId="0" applyFont="1" applyBorder="1" applyAlignment="1">
      <alignment horizontal="center" shrinkToFi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shrinkToFit="1"/>
    </xf>
    <xf numFmtId="0" fontId="20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center" shrinkToFi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right"/>
    </xf>
    <xf numFmtId="0" fontId="23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23" fillId="0" borderId="11" xfId="0" applyFont="1" applyBorder="1" applyAlignment="1">
      <alignment horizontal="center" vertical="center" textRotation="255"/>
    </xf>
    <xf numFmtId="0" fontId="24" fillId="0" borderId="12" xfId="0" applyFont="1" applyBorder="1" applyAlignment="1">
      <alignment vertical="center" textRotation="255"/>
    </xf>
    <xf numFmtId="0" fontId="24" fillId="0" borderId="13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textRotation="255"/>
    </xf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23" fillId="0" borderId="16" xfId="0" applyFont="1" applyBorder="1" applyAlignment="1">
      <alignment horizontal="center"/>
    </xf>
    <xf numFmtId="0" fontId="22" fillId="24" borderId="17" xfId="0" applyFont="1" applyFill="1" applyBorder="1" applyAlignment="1">
      <alignment horizontal="center" vertical="center" shrinkToFit="1"/>
    </xf>
    <xf numFmtId="0" fontId="27" fillId="24" borderId="17" xfId="0" applyFont="1" applyFill="1" applyBorder="1" applyAlignment="1">
      <alignment horizontal="center" vertical="center" wrapText="1" shrinkToFit="1"/>
    </xf>
    <xf numFmtId="0" fontId="23" fillId="0" borderId="18" xfId="0" applyFont="1" applyBorder="1">
      <alignment vertical="center"/>
    </xf>
    <xf numFmtId="0" fontId="23" fillId="0" borderId="19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23" fillId="0" borderId="20" xfId="0" applyFont="1" applyBorder="1" applyAlignment="1">
      <alignment horizontal="center"/>
    </xf>
    <xf numFmtId="0" fontId="22" fillId="0" borderId="21" xfId="0" applyFont="1" applyFill="1" applyBorder="1" applyAlignment="1">
      <alignment horizontal="left" vertical="center" shrinkToFit="1"/>
    </xf>
    <xf numFmtId="0" fontId="22" fillId="0" borderId="21" xfId="0" applyFont="1" applyBorder="1" applyAlignment="1">
      <alignment horizontal="left" vertical="center" shrinkToFit="1"/>
    </xf>
    <xf numFmtId="0" fontId="28" fillId="0" borderId="21" xfId="0" applyFont="1" applyBorder="1" applyAlignment="1">
      <alignment horizontal="left" vertical="center" shrinkToFit="1"/>
    </xf>
    <xf numFmtId="0" fontId="28" fillId="0" borderId="21" xfId="0" applyFont="1" applyFill="1" applyBorder="1" applyAlignment="1">
      <alignment horizontal="left" vertical="center" shrinkToFit="1"/>
    </xf>
    <xf numFmtId="0" fontId="23" fillId="0" borderId="22" xfId="0" applyFont="1" applyBorder="1" applyAlignment="1">
      <alignment horizontal="right"/>
    </xf>
    <xf numFmtId="0" fontId="23" fillId="0" borderId="23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23" fillId="0" borderId="22" xfId="0" applyFont="1" applyBorder="1">
      <alignment vertical="center"/>
    </xf>
    <xf numFmtId="0" fontId="1" fillId="0" borderId="0" xfId="0" applyFont="1" applyFill="1" applyBorder="1" applyAlignment="1">
      <alignment horizontal="left" vertical="center" wrapText="1"/>
    </xf>
    <xf numFmtId="177" fontId="1" fillId="0" borderId="0" xfId="0" applyNumberFormat="1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0" fontId="22" fillId="0" borderId="21" xfId="0" applyFont="1" applyFill="1" applyBorder="1" applyAlignment="1">
      <alignment vertical="center" textRotation="180" shrinkToFit="1"/>
    </xf>
    <xf numFmtId="0" fontId="23" fillId="0" borderId="23" xfId="0" applyFont="1" applyBorder="1" applyAlignment="1">
      <alignment horizontal="center"/>
    </xf>
    <xf numFmtId="0" fontId="3" fillId="0" borderId="16" xfId="0" applyFont="1" applyFill="1" applyBorder="1" applyAlignment="1">
      <alignment horizontal="center" vertical="center" shrinkToFit="1"/>
    </xf>
    <xf numFmtId="0" fontId="1" fillId="0" borderId="24" xfId="0" applyFont="1" applyBorder="1">
      <alignment vertical="center"/>
    </xf>
    <xf numFmtId="0" fontId="1" fillId="0" borderId="20" xfId="0" applyFont="1" applyFill="1" applyBorder="1" applyAlignment="1">
      <alignment horizontal="center" vertical="center" shrinkToFit="1"/>
    </xf>
    <xf numFmtId="0" fontId="1" fillId="0" borderId="25" xfId="0" applyFont="1" applyBorder="1" applyAlignment="1">
      <alignment horizontal="right"/>
    </xf>
    <xf numFmtId="9" fontId="1" fillId="0" borderId="0" xfId="0" applyNumberFormat="1" applyFont="1" applyBorder="1">
      <alignment vertical="center"/>
    </xf>
    <xf numFmtId="0" fontId="28" fillId="0" borderId="26" xfId="0" applyFont="1" applyBorder="1" applyAlignment="1">
      <alignment horizontal="left" vertical="center" shrinkToFit="1"/>
    </xf>
    <xf numFmtId="0" fontId="23" fillId="0" borderId="16" xfId="0" applyFont="1" applyFill="1" applyBorder="1" applyAlignment="1">
      <alignment horizontal="center"/>
    </xf>
    <xf numFmtId="0" fontId="23" fillId="0" borderId="20" xfId="0" applyFont="1" applyFill="1" applyBorder="1" applyAlignment="1">
      <alignment horizontal="center"/>
    </xf>
    <xf numFmtId="0" fontId="22" fillId="0" borderId="0" xfId="0" applyFont="1" applyBorder="1" applyAlignment="1">
      <alignment horizontal="right"/>
    </xf>
    <xf numFmtId="0" fontId="22" fillId="0" borderId="0" xfId="0" applyFont="1">
      <alignment vertical="center"/>
    </xf>
    <xf numFmtId="0" fontId="22" fillId="0" borderId="0" xfId="0" applyFont="1" applyBorder="1">
      <alignment vertical="center"/>
    </xf>
    <xf numFmtId="0" fontId="22" fillId="0" borderId="24" xfId="0" applyFont="1" applyBorder="1">
      <alignment vertical="center"/>
    </xf>
    <xf numFmtId="0" fontId="1" fillId="0" borderId="27" xfId="0" applyFont="1" applyBorder="1" applyAlignment="1">
      <alignment horizontal="center" vertical="center" shrinkToFit="1"/>
    </xf>
    <xf numFmtId="0" fontId="22" fillId="0" borderId="28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left" vertical="center" shrinkToFit="1"/>
    </xf>
    <xf numFmtId="0" fontId="1" fillId="0" borderId="0" xfId="0" applyFont="1" applyFill="1" applyBorder="1">
      <alignment vertical="center"/>
    </xf>
    <xf numFmtId="0" fontId="23" fillId="0" borderId="0" xfId="0" applyFont="1">
      <alignment vertical="center"/>
    </xf>
    <xf numFmtId="0" fontId="23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23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shrinkToFit="1"/>
    </xf>
    <xf numFmtId="0" fontId="32" fillId="0" borderId="0" xfId="0" applyFont="1" applyBorder="1">
      <alignment vertical="center"/>
    </xf>
    <xf numFmtId="0" fontId="32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shrinkToFit="1"/>
    </xf>
    <xf numFmtId="0" fontId="31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center" shrinkToFit="1"/>
    </xf>
    <xf numFmtId="0" fontId="33" fillId="0" borderId="0" xfId="0" applyFont="1" applyBorder="1" applyAlignment="1">
      <alignment horizontal="left" shrinkToFit="1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shrinkToFit="1"/>
    </xf>
    <xf numFmtId="0" fontId="32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right"/>
    </xf>
    <xf numFmtId="0" fontId="33" fillId="0" borderId="0" xfId="0" applyFont="1" applyBorder="1" applyAlignment="1">
      <alignment horizontal="left"/>
    </xf>
    <xf numFmtId="0" fontId="33" fillId="0" borderId="0" xfId="0" applyFont="1" applyBorder="1" applyAlignment="1">
      <alignment horizontal="center"/>
    </xf>
    <xf numFmtId="0" fontId="34" fillId="0" borderId="0" xfId="0" applyFont="1" applyBorder="1" applyAlignment="1">
      <alignment horizontal="right"/>
    </xf>
    <xf numFmtId="0" fontId="34" fillId="0" borderId="0" xfId="0" applyFont="1" applyBorder="1">
      <alignment vertical="center"/>
    </xf>
    <xf numFmtId="0" fontId="34" fillId="0" borderId="0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 textRotation="255"/>
    </xf>
    <xf numFmtId="0" fontId="27" fillId="0" borderId="12" xfId="0" applyFont="1" applyBorder="1" applyAlignment="1">
      <alignment vertical="center" textRotation="255"/>
    </xf>
    <xf numFmtId="0" fontId="27" fillId="0" borderId="13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 shrinkToFi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Border="1">
      <alignment vertical="center"/>
    </xf>
    <xf numFmtId="0" fontId="27" fillId="0" borderId="0" xfId="0" applyFont="1">
      <alignment vertical="center"/>
    </xf>
    <xf numFmtId="0" fontId="33" fillId="0" borderId="16" xfId="0" applyFont="1" applyBorder="1" applyAlignment="1">
      <alignment horizontal="center"/>
    </xf>
    <xf numFmtId="0" fontId="28" fillId="24" borderId="17" xfId="0" applyFont="1" applyFill="1" applyBorder="1" applyAlignment="1">
      <alignment horizontal="center" vertical="center" shrinkToFit="1"/>
    </xf>
    <xf numFmtId="0" fontId="33" fillId="0" borderId="18" xfId="0" applyFont="1" applyBorder="1">
      <alignment vertical="center"/>
    </xf>
    <xf numFmtId="0" fontId="33" fillId="0" borderId="34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5" fillId="0" borderId="0" xfId="0" applyFont="1">
      <alignment vertical="center"/>
    </xf>
    <xf numFmtId="0" fontId="33" fillId="0" borderId="20" xfId="0" applyFont="1" applyBorder="1" applyAlignment="1">
      <alignment horizontal="center"/>
    </xf>
    <xf numFmtId="0" fontId="33" fillId="0" borderId="22" xfId="0" applyFont="1" applyBorder="1" applyAlignment="1">
      <alignment horizontal="right"/>
    </xf>
    <xf numFmtId="0" fontId="33" fillId="0" borderId="21" xfId="0" applyFont="1" applyBorder="1" applyAlignment="1">
      <alignment horizontal="center" vertical="center" shrinkToFit="1"/>
    </xf>
    <xf numFmtId="0" fontId="33" fillId="0" borderId="23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>
      <alignment vertical="center"/>
    </xf>
    <xf numFmtId="0" fontId="33" fillId="0" borderId="22" xfId="0" applyFont="1" applyBorder="1">
      <alignment vertical="center"/>
    </xf>
    <xf numFmtId="0" fontId="33" fillId="0" borderId="21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 wrapText="1"/>
    </xf>
    <xf numFmtId="177" fontId="34" fillId="0" borderId="0" xfId="0" applyNumberFormat="1" applyFont="1" applyBorder="1" applyAlignment="1">
      <alignment horizontal="center" vertical="center"/>
    </xf>
    <xf numFmtId="178" fontId="34" fillId="0" borderId="0" xfId="0" applyNumberFormat="1" applyFont="1" applyBorder="1" applyAlignment="1">
      <alignment horizontal="center" vertical="center"/>
    </xf>
    <xf numFmtId="0" fontId="28" fillId="0" borderId="21" xfId="0" applyFont="1" applyFill="1" applyBorder="1" applyAlignment="1">
      <alignment vertical="center" textRotation="180" shrinkToFit="1"/>
    </xf>
    <xf numFmtId="0" fontId="33" fillId="0" borderId="21" xfId="0" applyFont="1" applyBorder="1" applyAlignment="1">
      <alignment horizontal="left"/>
    </xf>
    <xf numFmtId="0" fontId="33" fillId="0" borderId="23" xfId="0" applyFont="1" applyBorder="1" applyAlignment="1">
      <alignment horizontal="center"/>
    </xf>
    <xf numFmtId="0" fontId="34" fillId="0" borderId="16" xfId="0" applyFont="1" applyFill="1" applyBorder="1" applyAlignment="1">
      <alignment horizontal="center" vertical="center" shrinkToFit="1"/>
    </xf>
    <xf numFmtId="0" fontId="34" fillId="0" borderId="24" xfId="0" applyFont="1" applyBorder="1">
      <alignment vertical="center"/>
    </xf>
    <xf numFmtId="0" fontId="33" fillId="0" borderId="21" xfId="0" applyFont="1" applyBorder="1" applyAlignment="1">
      <alignment horizontal="left" vertical="center"/>
    </xf>
    <xf numFmtId="0" fontId="34" fillId="0" borderId="20" xfId="0" applyFont="1" applyFill="1" applyBorder="1" applyAlignment="1">
      <alignment horizontal="center" vertical="center" shrinkToFit="1"/>
    </xf>
    <xf numFmtId="0" fontId="34" fillId="0" borderId="25" xfId="0" applyFont="1" applyBorder="1" applyAlignment="1">
      <alignment horizontal="right"/>
    </xf>
    <xf numFmtId="9" fontId="34" fillId="0" borderId="0" xfId="0" applyNumberFormat="1" applyFont="1" applyBorder="1">
      <alignment vertical="center"/>
    </xf>
    <xf numFmtId="0" fontId="28" fillId="0" borderId="26" xfId="0" applyFont="1" applyFill="1" applyBorder="1" applyAlignment="1">
      <alignment vertical="center" textRotation="180" shrinkToFit="1"/>
    </xf>
    <xf numFmtId="0" fontId="33" fillId="0" borderId="26" xfId="0" applyFont="1" applyBorder="1" applyAlignment="1">
      <alignment horizontal="left"/>
    </xf>
    <xf numFmtId="0" fontId="33" fillId="0" borderId="16" xfId="0" applyFont="1" applyFill="1" applyBorder="1" applyAlignment="1">
      <alignment horizontal="center"/>
    </xf>
    <xf numFmtId="0" fontId="33" fillId="0" borderId="20" xfId="0" applyFont="1" applyFill="1" applyBorder="1" applyAlignment="1">
      <alignment horizontal="center"/>
    </xf>
    <xf numFmtId="0" fontId="28" fillId="0" borderId="0" xfId="0" applyFont="1" applyBorder="1" applyAlignment="1">
      <alignment horizontal="right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28" fillId="0" borderId="0" xfId="0" applyFont="1" applyBorder="1">
      <alignment vertical="center"/>
    </xf>
    <xf numFmtId="0" fontId="29" fillId="0" borderId="0" xfId="0" applyFont="1" applyFill="1" applyBorder="1" applyAlignment="1">
      <alignment horizontal="left" vertical="center" wrapText="1"/>
    </xf>
    <xf numFmtId="177" fontId="29" fillId="0" borderId="0" xfId="0" applyNumberFormat="1" applyFont="1" applyBorder="1" applyAlignment="1">
      <alignment horizontal="center" vertical="center"/>
    </xf>
    <xf numFmtId="178" fontId="29" fillId="0" borderId="0" xfId="0" applyNumberFormat="1" applyFont="1" applyBorder="1" applyAlignment="1">
      <alignment horizontal="center" vertical="center"/>
    </xf>
    <xf numFmtId="0" fontId="29" fillId="0" borderId="0" xfId="0" applyFont="1" applyBorder="1">
      <alignment vertical="center"/>
    </xf>
    <xf numFmtId="0" fontId="28" fillId="0" borderId="21" xfId="0" applyFont="1" applyBorder="1" applyAlignment="1">
      <alignment horizontal="left" vertical="center" wrapText="1" shrinkToFit="1"/>
    </xf>
    <xf numFmtId="0" fontId="29" fillId="0" borderId="16" xfId="0" applyFont="1" applyFill="1" applyBorder="1" applyAlignment="1">
      <alignment horizontal="center" vertical="center" shrinkToFit="1"/>
    </xf>
    <xf numFmtId="0" fontId="28" fillId="0" borderId="24" xfId="0" applyFont="1" applyBorder="1">
      <alignment vertical="center"/>
    </xf>
    <xf numFmtId="0" fontId="29" fillId="0" borderId="27" xfId="0" applyFont="1" applyBorder="1" applyAlignment="1">
      <alignment horizontal="center" vertical="center" shrinkToFit="1"/>
    </xf>
    <xf numFmtId="0" fontId="28" fillId="0" borderId="28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9" fontId="29" fillId="0" borderId="0" xfId="0" applyNumberFormat="1" applyFont="1" applyBorder="1">
      <alignment vertical="center"/>
    </xf>
    <xf numFmtId="0" fontId="33" fillId="0" borderId="29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top"/>
    </xf>
    <xf numFmtId="0" fontId="28" fillId="0" borderId="34" xfId="0" applyFont="1" applyBorder="1" applyAlignment="1">
      <alignment horizontal="left" vertical="center" shrinkToFit="1"/>
    </xf>
    <xf numFmtId="0" fontId="34" fillId="0" borderId="31" xfId="0" applyFont="1" applyFill="1" applyBorder="1" applyAlignment="1">
      <alignment horizontal="center" vertical="center" shrinkToFit="1"/>
    </xf>
    <xf numFmtId="0" fontId="28" fillId="0" borderId="32" xfId="0" applyFont="1" applyFill="1" applyBorder="1" applyAlignment="1">
      <alignment vertical="center" textRotation="180" shrinkToFit="1"/>
    </xf>
    <xf numFmtId="0" fontId="28" fillId="0" borderId="32" xfId="0" applyFont="1" applyBorder="1" applyAlignment="1">
      <alignment horizontal="left" vertical="center" shrinkToFit="1"/>
    </xf>
    <xf numFmtId="0" fontId="33" fillId="0" borderId="32" xfId="0" applyFont="1" applyBorder="1" applyAlignment="1">
      <alignment horizontal="left" vertical="center"/>
    </xf>
    <xf numFmtId="0" fontId="33" fillId="0" borderId="33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vertical="center" shrinkToFit="1"/>
    </xf>
    <xf numFmtId="0" fontId="29" fillId="0" borderId="0" xfId="0" applyFont="1" applyBorder="1" applyAlignment="1">
      <alignment horizontal="right" vertical="top"/>
    </xf>
    <xf numFmtId="0" fontId="29" fillId="0" borderId="0" xfId="0" applyFont="1">
      <alignment vertical="center"/>
    </xf>
    <xf numFmtId="0" fontId="34" fillId="0" borderId="0" xfId="0" applyFont="1" applyBorder="1" applyAlignment="1">
      <alignment horizontal="left" vertical="center" shrinkToFit="1"/>
    </xf>
    <xf numFmtId="0" fontId="34" fillId="0" borderId="0" xfId="0" applyFont="1" applyFill="1" applyBorder="1">
      <alignment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Fill="1">
      <alignment vertical="center"/>
    </xf>
    <xf numFmtId="0" fontId="33" fillId="0" borderId="0" xfId="0" applyFont="1" applyAlignment="1">
      <alignment horizontal="center" vertical="center"/>
    </xf>
    <xf numFmtId="0" fontId="29" fillId="0" borderId="21" xfId="0" applyFont="1" applyBorder="1" applyAlignment="1">
      <alignment horizontal="left" vertical="center" shrinkToFit="1"/>
    </xf>
    <xf numFmtId="0" fontId="33" fillId="0" borderId="21" xfId="0" applyFont="1" applyBorder="1" applyAlignment="1">
      <alignment horizontal="center"/>
    </xf>
    <xf numFmtId="0" fontId="37" fillId="0" borderId="0" xfId="0" applyFont="1" applyBorder="1" applyAlignment="1">
      <alignment horizontal="left"/>
    </xf>
    <xf numFmtId="0" fontId="22" fillId="24" borderId="41" xfId="0" applyFont="1" applyFill="1" applyBorder="1" applyAlignment="1">
      <alignment horizontal="center" vertical="center" shrinkToFit="1"/>
    </xf>
    <xf numFmtId="0" fontId="1" fillId="0" borderId="40" xfId="0" applyFont="1" applyBorder="1">
      <alignment vertical="center"/>
    </xf>
    <xf numFmtId="0" fontId="28" fillId="0" borderId="42" xfId="0" applyFont="1" applyFill="1" applyBorder="1" applyAlignment="1">
      <alignment vertical="center" textRotation="180" shrinkToFit="1"/>
    </xf>
    <xf numFmtId="0" fontId="28" fillId="0" borderId="42" xfId="0" applyFont="1" applyBorder="1" applyAlignment="1">
      <alignment horizontal="left" vertical="center" shrinkToFit="1"/>
    </xf>
    <xf numFmtId="0" fontId="38" fillId="25" borderId="47" xfId="0" applyFont="1" applyFill="1" applyBorder="1" applyAlignment="1">
      <alignment vertical="center"/>
    </xf>
    <xf numFmtId="0" fontId="38" fillId="25" borderId="0" xfId="0" applyFont="1" applyFill="1" applyBorder="1" applyAlignment="1">
      <alignment horizontal="center" vertical="center"/>
    </xf>
    <xf numFmtId="0" fontId="38" fillId="25" borderId="47" xfId="0" applyFont="1" applyFill="1" applyBorder="1" applyAlignment="1">
      <alignment horizontal="center" vertical="center"/>
    </xf>
    <xf numFmtId="0" fontId="39" fillId="25" borderId="0" xfId="0" applyFont="1" applyFill="1" applyAlignment="1">
      <alignment horizontal="center" vertical="center"/>
    </xf>
    <xf numFmtId="0" fontId="39" fillId="25" borderId="0" xfId="0" applyFont="1" applyFill="1" applyBorder="1" applyAlignment="1">
      <alignment horizontal="center" vertical="center"/>
    </xf>
    <xf numFmtId="0" fontId="39" fillId="25" borderId="0" xfId="0" applyFont="1" applyFill="1" applyAlignment="1">
      <alignment horizontal="left" vertical="center"/>
    </xf>
    <xf numFmtId="0" fontId="40" fillId="25" borderId="0" xfId="0" applyFont="1" applyFill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2" fillId="0" borderId="0" xfId="0" applyFont="1" applyAlignment="1">
      <alignment horizontal="center"/>
    </xf>
    <xf numFmtId="0" fontId="42" fillId="0" borderId="36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45" fillId="0" borderId="0" xfId="0" applyFont="1" applyBorder="1" applyAlignment="1">
      <alignment horizontal="center"/>
    </xf>
    <xf numFmtId="0" fontId="46" fillId="0" borderId="0" xfId="0" applyFont="1" applyBorder="1" applyAlignment="1">
      <alignment horizontal="center"/>
    </xf>
    <xf numFmtId="0" fontId="48" fillId="0" borderId="59" xfId="42" applyFont="1" applyBorder="1"/>
    <xf numFmtId="0" fontId="48" fillId="0" borderId="49" xfId="42" applyFont="1" applyBorder="1"/>
    <xf numFmtId="0" fontId="48" fillId="0" borderId="0" xfId="0" applyFont="1" applyAlignment="1">
      <alignment horizontal="center" vertical="center"/>
    </xf>
    <xf numFmtId="0" fontId="48" fillId="0" borderId="36" xfId="0" applyFont="1" applyBorder="1" applyAlignment="1">
      <alignment horizontal="center" vertical="center"/>
    </xf>
    <xf numFmtId="0" fontId="48" fillId="0" borderId="51" xfId="42" applyFont="1" applyBorder="1"/>
    <xf numFmtId="0" fontId="48" fillId="0" borderId="52" xfId="42" applyFont="1" applyBorder="1"/>
    <xf numFmtId="0" fontId="42" fillId="0" borderId="0" xfId="0" applyFont="1" applyBorder="1" applyAlignment="1">
      <alignment horizontal="center" wrapText="1"/>
    </xf>
    <xf numFmtId="0" fontId="48" fillId="0" borderId="48" xfId="42" applyFont="1" applyBorder="1"/>
    <xf numFmtId="0" fontId="48" fillId="0" borderId="53" xfId="42" applyFont="1" applyBorder="1"/>
    <xf numFmtId="0" fontId="48" fillId="0" borderId="60" xfId="42" applyFont="1" applyBorder="1"/>
    <xf numFmtId="176" fontId="42" fillId="0" borderId="37" xfId="0" applyNumberFormat="1" applyFont="1" applyBorder="1" applyAlignment="1">
      <alignment horizontal="center" wrapText="1"/>
    </xf>
    <xf numFmtId="0" fontId="42" fillId="0" borderId="38" xfId="0" applyFont="1" applyBorder="1" applyAlignment="1">
      <alignment horizontal="center" shrinkToFit="1"/>
    </xf>
    <xf numFmtId="0" fontId="42" fillId="0" borderId="39" xfId="0" applyFont="1" applyBorder="1" applyAlignment="1">
      <alignment horizontal="center" shrinkToFit="1"/>
    </xf>
    <xf numFmtId="0" fontId="42" fillId="0" borderId="35" xfId="0" applyFont="1" applyBorder="1" applyAlignment="1">
      <alignment horizontal="center"/>
    </xf>
    <xf numFmtId="0" fontId="42" fillId="0" borderId="10" xfId="0" applyFont="1" applyBorder="1" applyAlignment="1">
      <alignment horizontal="center" shrinkToFit="1"/>
    </xf>
    <xf numFmtId="0" fontId="42" fillId="0" borderId="10" xfId="0" applyFont="1" applyBorder="1" applyAlignment="1">
      <alignment horizontal="center" wrapText="1"/>
    </xf>
    <xf numFmtId="0" fontId="48" fillId="0" borderId="50" xfId="42" applyFont="1" applyBorder="1"/>
    <xf numFmtId="0" fontId="48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48" fillId="0" borderId="61" xfId="42" applyFont="1" applyBorder="1"/>
    <xf numFmtId="0" fontId="48" fillId="0" borderId="62" xfId="42" applyFont="1" applyBorder="1"/>
    <xf numFmtId="0" fontId="48" fillId="0" borderId="63" xfId="42" applyFont="1" applyBorder="1"/>
    <xf numFmtId="0" fontId="48" fillId="0" borderId="64" xfId="42" applyFont="1" applyBorder="1"/>
    <xf numFmtId="0" fontId="42" fillId="0" borderId="0" xfId="0" applyFont="1" applyBorder="1" applyAlignment="1">
      <alignment horizontal="center" shrinkToFit="1"/>
    </xf>
    <xf numFmtId="9" fontId="48" fillId="0" borderId="62" xfId="42" applyNumberFormat="1" applyFont="1" applyBorder="1"/>
    <xf numFmtId="0" fontId="27" fillId="24" borderId="67" xfId="0" applyFont="1" applyFill="1" applyBorder="1" applyAlignment="1">
      <alignment horizontal="center" vertical="center" wrapText="1" shrinkToFit="1"/>
    </xf>
    <xf numFmtId="0" fontId="22" fillId="24" borderId="68" xfId="0" applyFont="1" applyFill="1" applyBorder="1" applyAlignment="1">
      <alignment horizontal="center" vertical="center" shrinkToFit="1"/>
    </xf>
    <xf numFmtId="0" fontId="22" fillId="24" borderId="69" xfId="0" applyFont="1" applyFill="1" applyBorder="1" applyAlignment="1">
      <alignment horizontal="center" vertical="center" shrinkToFit="1"/>
    </xf>
    <xf numFmtId="0" fontId="22" fillId="24" borderId="70" xfId="0" applyFont="1" applyFill="1" applyBorder="1" applyAlignment="1">
      <alignment horizontal="center" vertical="center" shrinkToFit="1"/>
    </xf>
    <xf numFmtId="0" fontId="27" fillId="24" borderId="71" xfId="0" applyFont="1" applyFill="1" applyBorder="1" applyAlignment="1">
      <alignment horizontal="center" vertical="center" wrapText="1" shrinkToFit="1"/>
    </xf>
    <xf numFmtId="0" fontId="22" fillId="24" borderId="26" xfId="0" applyFont="1" applyFill="1" applyBorder="1" applyAlignment="1">
      <alignment horizontal="center" vertical="center" shrinkToFit="1"/>
    </xf>
    <xf numFmtId="0" fontId="27" fillId="24" borderId="26" xfId="0" applyFont="1" applyFill="1" applyBorder="1" applyAlignment="1">
      <alignment horizontal="center" vertical="center" wrapText="1" shrinkToFit="1"/>
    </xf>
    <xf numFmtId="0" fontId="1" fillId="0" borderId="47" xfId="0" applyFont="1" applyBorder="1" applyAlignment="1">
      <alignment horizontal="center" shrinkToFit="1"/>
    </xf>
    <xf numFmtId="0" fontId="1" fillId="0" borderId="47" xfId="0" applyFont="1" applyBorder="1">
      <alignment vertical="center"/>
    </xf>
    <xf numFmtId="0" fontId="52" fillId="0" borderId="0" xfId="0" applyFont="1" applyBorder="1" applyAlignment="1">
      <alignment horizontal="center"/>
    </xf>
    <xf numFmtId="0" fontId="53" fillId="0" borderId="0" xfId="0" applyFont="1" applyBorder="1" applyAlignment="1">
      <alignment horizontal="center"/>
    </xf>
    <xf numFmtId="0" fontId="51" fillId="25" borderId="0" xfId="0" applyFont="1" applyFill="1" applyAlignment="1">
      <alignment vertical="center"/>
    </xf>
    <xf numFmtId="0" fontId="54" fillId="25" borderId="0" xfId="0" applyFont="1" applyFill="1" applyBorder="1" applyAlignment="1">
      <alignment horizontal="center" wrapText="1"/>
    </xf>
    <xf numFmtId="0" fontId="56" fillId="25" borderId="0" xfId="0" applyFont="1" applyFill="1" applyBorder="1" applyAlignment="1">
      <alignment horizontal="center" shrinkToFit="1"/>
    </xf>
    <xf numFmtId="0" fontId="57" fillId="0" borderId="0" xfId="0" applyFont="1" applyBorder="1" applyAlignment="1">
      <alignment horizontal="center" shrinkToFit="1"/>
    </xf>
    <xf numFmtId="0" fontId="51" fillId="25" borderId="0" xfId="0" applyFont="1" applyFill="1" applyAlignment="1">
      <alignment horizontal="left" vertical="center"/>
    </xf>
    <xf numFmtId="0" fontId="22" fillId="0" borderId="42" xfId="0" applyFont="1" applyFill="1" applyBorder="1" applyAlignment="1">
      <alignment vertical="center" textRotation="180" shrinkToFit="1"/>
    </xf>
    <xf numFmtId="0" fontId="22" fillId="0" borderId="42" xfId="0" applyFont="1" applyBorder="1" applyAlignment="1">
      <alignment horizontal="left" vertical="center" shrinkToFit="1"/>
    </xf>
    <xf numFmtId="0" fontId="22" fillId="0" borderId="74" xfId="0" applyFont="1" applyBorder="1">
      <alignment vertical="center"/>
    </xf>
    <xf numFmtId="0" fontId="22" fillId="0" borderId="43" xfId="0" applyFont="1" applyBorder="1">
      <alignment vertical="center"/>
    </xf>
    <xf numFmtId="0" fontId="22" fillId="24" borderId="75" xfId="0" applyFont="1" applyFill="1" applyBorder="1" applyAlignment="1">
      <alignment horizontal="center" vertical="center" shrinkToFit="1"/>
    </xf>
    <xf numFmtId="0" fontId="27" fillId="24" borderId="41" xfId="0" applyFont="1" applyFill="1" applyBorder="1" applyAlignment="1">
      <alignment horizontal="center" vertical="center" wrapText="1" shrinkToFit="1"/>
    </xf>
    <xf numFmtId="0" fontId="28" fillId="0" borderId="78" xfId="0" applyFont="1" applyFill="1" applyBorder="1" applyAlignment="1">
      <alignment vertical="center" textRotation="180" shrinkToFit="1"/>
    </xf>
    <xf numFmtId="0" fontId="47" fillId="0" borderId="0" xfId="0" applyFont="1" applyBorder="1" applyAlignment="1">
      <alignment horizontal="center" wrapText="1"/>
    </xf>
    <xf numFmtId="0" fontId="46" fillId="0" borderId="0" xfId="0" applyFont="1" applyFill="1" applyBorder="1" applyAlignment="1">
      <alignment horizontal="center"/>
    </xf>
    <xf numFmtId="0" fontId="45" fillId="0" borderId="0" xfId="0" applyFont="1" applyFill="1" applyBorder="1" applyAlignment="1">
      <alignment horizontal="center" shrinkToFit="1"/>
    </xf>
    <xf numFmtId="0" fontId="33" fillId="0" borderId="80" xfId="0" applyFont="1" applyBorder="1" applyAlignment="1">
      <alignment horizontal="right"/>
    </xf>
    <xf numFmtId="0" fontId="33" fillId="0" borderId="81" xfId="0" applyFont="1" applyBorder="1" applyAlignment="1">
      <alignment horizontal="left"/>
    </xf>
    <xf numFmtId="0" fontId="40" fillId="0" borderId="36" xfId="0" applyFont="1" applyBorder="1" applyAlignment="1">
      <alignment horizontal="center" vertical="center"/>
    </xf>
    <xf numFmtId="0" fontId="28" fillId="0" borderId="21" xfId="0" applyFont="1" applyFill="1" applyBorder="1" applyAlignment="1">
      <alignment vertical="center" shrinkToFit="1"/>
    </xf>
    <xf numFmtId="0" fontId="22" fillId="0" borderId="21" xfId="0" applyFont="1" applyFill="1" applyBorder="1" applyAlignment="1">
      <alignment vertical="center" shrinkToFit="1"/>
    </xf>
    <xf numFmtId="0" fontId="47" fillId="0" borderId="0" xfId="0" applyFont="1" applyFill="1" applyBorder="1" applyAlignment="1">
      <alignment horizontal="center" wrapText="1"/>
    </xf>
    <xf numFmtId="0" fontId="42" fillId="0" borderId="40" xfId="0" applyFont="1" applyBorder="1" applyAlignment="1">
      <alignment horizontal="center"/>
    </xf>
    <xf numFmtId="0" fontId="48" fillId="0" borderId="40" xfId="0" applyFont="1" applyBorder="1" applyAlignment="1">
      <alignment horizontal="center" vertical="center"/>
    </xf>
    <xf numFmtId="0" fontId="42" fillId="0" borderId="40" xfId="0" applyFont="1" applyBorder="1" applyAlignment="1">
      <alignment horizontal="center" vertical="center"/>
    </xf>
    <xf numFmtId="0" fontId="40" fillId="0" borderId="40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8" fillId="0" borderId="0" xfId="42" applyFont="1" applyBorder="1"/>
    <xf numFmtId="0" fontId="47" fillId="0" borderId="0" xfId="0" applyFont="1" applyBorder="1" applyAlignment="1">
      <alignment horizontal="center" wrapText="1"/>
    </xf>
    <xf numFmtId="0" fontId="45" fillId="0" borderId="0" xfId="0" applyFont="1" applyFill="1" applyBorder="1" applyAlignment="1">
      <alignment horizontal="center" shrinkToFit="1"/>
    </xf>
    <xf numFmtId="0" fontId="46" fillId="0" borderId="0" xfId="0" applyFont="1" applyFill="1" applyBorder="1" applyAlignment="1">
      <alignment horizontal="center"/>
    </xf>
    <xf numFmtId="0" fontId="39" fillId="25" borderId="0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51" fillId="25" borderId="0" xfId="0" applyFont="1" applyFill="1" applyBorder="1" applyAlignment="1">
      <alignment horizontal="left" vertical="center"/>
    </xf>
    <xf numFmtId="0" fontId="51" fillId="25" borderId="0" xfId="0" applyFont="1" applyFill="1" applyBorder="1" applyAlignment="1">
      <alignment vertical="center"/>
    </xf>
    <xf numFmtId="0" fontId="55" fillId="25" borderId="0" xfId="0" applyFont="1" applyFill="1" applyBorder="1" applyAlignment="1">
      <alignment horizontal="left" vertical="center"/>
    </xf>
    <xf numFmtId="179" fontId="41" fillId="0" borderId="84" xfId="0" applyNumberFormat="1" applyFont="1" applyBorder="1" applyAlignment="1">
      <alignment horizontal="center" wrapText="1"/>
    </xf>
    <xf numFmtId="0" fontId="44" fillId="0" borderId="0" xfId="0" applyFont="1" applyBorder="1" applyAlignment="1">
      <alignment horizontal="center" shrinkToFit="1"/>
    </xf>
    <xf numFmtId="0" fontId="43" fillId="0" borderId="0" xfId="0" applyFont="1" applyBorder="1" applyAlignment="1">
      <alignment horizontal="center"/>
    </xf>
    <xf numFmtId="0" fontId="33" fillId="0" borderId="30" xfId="0" applyFont="1" applyBorder="1" applyAlignment="1">
      <alignment horizontal="center" vertical="center"/>
    </xf>
    <xf numFmtId="0" fontId="33" fillId="0" borderId="87" xfId="0" applyFont="1" applyBorder="1" applyAlignment="1">
      <alignment horizontal="center" vertical="center"/>
    </xf>
    <xf numFmtId="0" fontId="47" fillId="0" borderId="36" xfId="0" applyFont="1" applyFill="1" applyBorder="1" applyAlignment="1">
      <alignment horizontal="center" wrapText="1"/>
    </xf>
    <xf numFmtId="0" fontId="47" fillId="0" borderId="0" xfId="0" applyFont="1" applyFill="1" applyBorder="1" applyAlignment="1">
      <alignment horizontal="center" wrapText="1"/>
    </xf>
    <xf numFmtId="0" fontId="47" fillId="0" borderId="40" xfId="0" applyFont="1" applyFill="1" applyBorder="1" applyAlignment="1">
      <alignment horizontal="center" wrapText="1"/>
    </xf>
    <xf numFmtId="0" fontId="42" fillId="0" borderId="65" xfId="0" applyFont="1" applyBorder="1" applyAlignment="1">
      <alignment horizontal="center" shrinkToFit="1"/>
    </xf>
    <xf numFmtId="0" fontId="42" fillId="0" borderId="43" xfId="0" applyFont="1" applyBorder="1" applyAlignment="1">
      <alignment horizontal="center" shrinkToFit="1"/>
    </xf>
    <xf numFmtId="0" fontId="42" fillId="0" borderId="66" xfId="0" applyFont="1" applyBorder="1" applyAlignment="1">
      <alignment horizontal="center" shrinkToFit="1"/>
    </xf>
    <xf numFmtId="0" fontId="43" fillId="0" borderId="39" xfId="0" applyFont="1" applyBorder="1" applyAlignment="1">
      <alignment horizontal="center" vertical="center" shrinkToFit="1"/>
    </xf>
    <xf numFmtId="0" fontId="43" fillId="0" borderId="45" xfId="0" applyFont="1" applyBorder="1" applyAlignment="1">
      <alignment horizontal="center" vertical="center" shrinkToFit="1"/>
    </xf>
    <xf numFmtId="0" fontId="43" fillId="0" borderId="36" xfId="0" applyFont="1" applyBorder="1" applyAlignment="1">
      <alignment horizontal="center" vertical="center" shrinkToFit="1"/>
    </xf>
    <xf numFmtId="0" fontId="43" fillId="0" borderId="0" xfId="0" applyFont="1" applyBorder="1" applyAlignment="1">
      <alignment horizontal="center" vertical="center" shrinkToFit="1"/>
    </xf>
    <xf numFmtId="0" fontId="43" fillId="0" borderId="40" xfId="0" applyFont="1" applyBorder="1" applyAlignment="1">
      <alignment horizontal="center" vertical="center" shrinkToFit="1"/>
    </xf>
    <xf numFmtId="0" fontId="43" fillId="0" borderId="43" xfId="0" applyFont="1" applyBorder="1" applyAlignment="1">
      <alignment horizontal="center" vertical="center" shrinkToFit="1"/>
    </xf>
    <xf numFmtId="0" fontId="43" fillId="0" borderId="66" xfId="0" applyFont="1" applyBorder="1" applyAlignment="1">
      <alignment horizontal="center" vertical="center" shrinkToFit="1"/>
    </xf>
    <xf numFmtId="183" fontId="41" fillId="0" borderId="55" xfId="0" applyNumberFormat="1" applyFont="1" applyBorder="1" applyAlignment="1">
      <alignment horizontal="center" wrapText="1"/>
    </xf>
    <xf numFmtId="183" fontId="41" fillId="0" borderId="56" xfId="0" applyNumberFormat="1" applyFont="1" applyBorder="1" applyAlignment="1">
      <alignment horizontal="center" wrapText="1"/>
    </xf>
    <xf numFmtId="0" fontId="43" fillId="0" borderId="38" xfId="0" applyFont="1" applyBorder="1" applyAlignment="1">
      <alignment horizontal="center" shrinkToFit="1"/>
    </xf>
    <xf numFmtId="0" fontId="43" fillId="0" borderId="46" xfId="0" applyFont="1" applyBorder="1" applyAlignment="1">
      <alignment horizontal="center" shrinkToFit="1"/>
    </xf>
    <xf numFmtId="0" fontId="44" fillId="0" borderId="39" xfId="0" applyFont="1" applyBorder="1" applyAlignment="1">
      <alignment horizontal="center" shrinkToFit="1"/>
    </xf>
    <xf numFmtId="0" fontId="44" fillId="0" borderId="45" xfId="0" applyFont="1" applyBorder="1" applyAlignment="1">
      <alignment horizontal="center" shrinkToFit="1"/>
    </xf>
    <xf numFmtId="184" fontId="41" fillId="0" borderId="54" xfId="0" applyNumberFormat="1" applyFont="1" applyBorder="1" applyAlignment="1">
      <alignment horizontal="center" wrapText="1"/>
    </xf>
    <xf numFmtId="184" fontId="41" fillId="0" borderId="55" xfId="0" applyNumberFormat="1" applyFont="1" applyBorder="1" applyAlignment="1">
      <alignment horizontal="center" wrapText="1"/>
    </xf>
    <xf numFmtId="184" fontId="41" fillId="0" borderId="56" xfId="0" applyNumberFormat="1" applyFont="1" applyBorder="1" applyAlignment="1">
      <alignment horizontal="center" wrapText="1"/>
    </xf>
    <xf numFmtId="0" fontId="43" fillId="0" borderId="57" xfId="0" applyFont="1" applyBorder="1" applyAlignment="1">
      <alignment horizontal="center"/>
    </xf>
    <xf numFmtId="0" fontId="43" fillId="0" borderId="38" xfId="0" applyFont="1" applyBorder="1" applyAlignment="1">
      <alignment horizontal="center"/>
    </xf>
    <xf numFmtId="0" fontId="43" fillId="0" borderId="46" xfId="0" applyFont="1" applyBorder="1" applyAlignment="1">
      <alignment horizontal="center"/>
    </xf>
    <xf numFmtId="0" fontId="44" fillId="0" borderId="57" xfId="0" applyFont="1" applyBorder="1" applyAlignment="1">
      <alignment horizontal="center" shrinkToFit="1"/>
    </xf>
    <xf numFmtId="0" fontId="44" fillId="0" borderId="38" xfId="0" applyFont="1" applyBorder="1" applyAlignment="1">
      <alignment horizontal="center" shrinkToFit="1"/>
    </xf>
    <xf numFmtId="0" fontId="44" fillId="0" borderId="46" xfId="0" applyFont="1" applyBorder="1" applyAlignment="1">
      <alignment horizontal="center" shrinkToFit="1"/>
    </xf>
    <xf numFmtId="0" fontId="45" fillId="0" borderId="58" xfId="0" applyFont="1" applyBorder="1" applyAlignment="1">
      <alignment horizontal="center" shrinkToFit="1"/>
    </xf>
    <xf numFmtId="0" fontId="45" fillId="0" borderId="39" xfId="0" applyFont="1" applyBorder="1" applyAlignment="1">
      <alignment horizontal="center" shrinkToFit="1"/>
    </xf>
    <xf numFmtId="0" fontId="45" fillId="0" borderId="45" xfId="0" applyFont="1" applyBorder="1" applyAlignment="1">
      <alignment horizontal="center" shrinkToFit="1"/>
    </xf>
    <xf numFmtId="0" fontId="45" fillId="0" borderId="36" xfId="0" applyFont="1" applyBorder="1" applyAlignment="1">
      <alignment horizontal="center" shrinkToFit="1"/>
    </xf>
    <xf numFmtId="0" fontId="45" fillId="0" borderId="0" xfId="0" applyFont="1" applyBorder="1" applyAlignment="1">
      <alignment horizontal="center" shrinkToFit="1"/>
    </xf>
    <xf numFmtId="0" fontId="45" fillId="0" borderId="40" xfId="0" applyFont="1" applyBorder="1" applyAlignment="1">
      <alignment horizontal="center" shrinkToFit="1"/>
    </xf>
    <xf numFmtId="0" fontId="46" fillId="0" borderId="36" xfId="0" applyFont="1" applyBorder="1" applyAlignment="1">
      <alignment horizontal="center" shrinkToFit="1"/>
    </xf>
    <xf numFmtId="0" fontId="46" fillId="0" borderId="0" xfId="0" applyFont="1" applyBorder="1" applyAlignment="1">
      <alignment horizontal="center" shrinkToFit="1"/>
    </xf>
    <xf numFmtId="0" fontId="46" fillId="0" borderId="40" xfId="0" applyFont="1" applyBorder="1" applyAlignment="1">
      <alignment horizontal="center" shrinkToFit="1"/>
    </xf>
    <xf numFmtId="0" fontId="47" fillId="0" borderId="36" xfId="0" applyFont="1" applyBorder="1" applyAlignment="1">
      <alignment horizontal="center" wrapText="1"/>
    </xf>
    <xf numFmtId="0" fontId="47" fillId="0" borderId="0" xfId="0" applyFont="1" applyBorder="1" applyAlignment="1">
      <alignment horizontal="center" wrapText="1"/>
    </xf>
    <xf numFmtId="0" fontId="47" fillId="0" borderId="40" xfId="0" applyFont="1" applyBorder="1" applyAlignment="1">
      <alignment horizontal="center" wrapText="1"/>
    </xf>
    <xf numFmtId="0" fontId="44" fillId="0" borderId="58" xfId="0" applyFont="1" applyBorder="1" applyAlignment="1">
      <alignment horizontal="center" shrinkToFit="1"/>
    </xf>
    <xf numFmtId="0" fontId="43" fillId="0" borderId="58" xfId="0" applyFont="1" applyBorder="1" applyAlignment="1">
      <alignment horizontal="center" vertical="center" shrinkToFit="1"/>
    </xf>
    <xf numFmtId="0" fontId="43" fillId="0" borderId="72" xfId="0" applyFont="1" applyBorder="1" applyAlignment="1">
      <alignment horizontal="center" vertical="center" shrinkToFit="1"/>
    </xf>
    <xf numFmtId="0" fontId="43" fillId="0" borderId="47" xfId="0" applyFont="1" applyBorder="1" applyAlignment="1">
      <alignment horizontal="center" vertical="center" shrinkToFit="1"/>
    </xf>
    <xf numFmtId="0" fontId="43" fillId="0" borderId="86" xfId="0" applyFont="1" applyBorder="1" applyAlignment="1">
      <alignment horizontal="center" vertical="center" shrinkToFit="1"/>
    </xf>
    <xf numFmtId="0" fontId="38" fillId="25" borderId="0" xfId="0" applyFont="1" applyFill="1" applyBorder="1" applyAlignment="1">
      <alignment horizontal="center" vertical="center"/>
    </xf>
    <xf numFmtId="0" fontId="38" fillId="25" borderId="47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shrinkToFit="1"/>
    </xf>
    <xf numFmtId="0" fontId="45" fillId="0" borderId="40" xfId="0" applyFont="1" applyFill="1" applyBorder="1" applyAlignment="1">
      <alignment horizontal="center" shrinkToFit="1"/>
    </xf>
    <xf numFmtId="0" fontId="46" fillId="0" borderId="36" xfId="0" applyFont="1" applyFill="1" applyBorder="1" applyAlignment="1">
      <alignment horizontal="center"/>
    </xf>
    <xf numFmtId="0" fontId="46" fillId="0" borderId="0" xfId="0" applyFont="1" applyFill="1" applyBorder="1" applyAlignment="1">
      <alignment horizontal="center"/>
    </xf>
    <xf numFmtId="0" fontId="46" fillId="0" borderId="40" xfId="0" applyFont="1" applyFill="1" applyBorder="1" applyAlignment="1">
      <alignment horizontal="center"/>
    </xf>
    <xf numFmtId="0" fontId="42" fillId="0" borderId="36" xfId="0" applyFont="1" applyBorder="1" applyAlignment="1">
      <alignment horizontal="center" shrinkToFit="1"/>
    </xf>
    <xf numFmtId="0" fontId="42" fillId="0" borderId="0" xfId="0" applyFont="1" applyBorder="1" applyAlignment="1">
      <alignment horizontal="center" shrinkToFit="1"/>
    </xf>
    <xf numFmtId="0" fontId="42" fillId="0" borderId="40" xfId="0" applyFont="1" applyBorder="1" applyAlignment="1">
      <alignment horizontal="center" shrinkToFit="1"/>
    </xf>
    <xf numFmtId="0" fontId="45" fillId="0" borderId="58" xfId="0" applyFont="1" applyBorder="1" applyAlignment="1">
      <alignment horizontal="center"/>
    </xf>
    <xf numFmtId="0" fontId="45" fillId="0" borderId="39" xfId="0" applyFont="1" applyBorder="1" applyAlignment="1">
      <alignment horizontal="center"/>
    </xf>
    <xf numFmtId="0" fontId="45" fillId="0" borderId="45" xfId="0" applyFont="1" applyBorder="1" applyAlignment="1">
      <alignment horizontal="center"/>
    </xf>
    <xf numFmtId="0" fontId="39" fillId="25" borderId="0" xfId="0" applyFont="1" applyFill="1" applyBorder="1" applyAlignment="1">
      <alignment horizontal="center" vertical="center"/>
    </xf>
    <xf numFmtId="0" fontId="39" fillId="25" borderId="47" xfId="0" applyFont="1" applyFill="1" applyBorder="1" applyAlignment="1">
      <alignment horizontal="center" vertical="center"/>
    </xf>
    <xf numFmtId="0" fontId="45" fillId="0" borderId="36" xfId="0" applyFont="1" applyFill="1" applyBorder="1" applyAlignment="1">
      <alignment horizontal="center" shrinkToFit="1"/>
    </xf>
    <xf numFmtId="0" fontId="46" fillId="0" borderId="36" xfId="0" applyFont="1" applyFill="1" applyBorder="1" applyAlignment="1">
      <alignment horizontal="center" shrinkToFit="1"/>
    </xf>
    <xf numFmtId="0" fontId="46" fillId="0" borderId="0" xfId="0" applyFont="1" applyFill="1" applyBorder="1" applyAlignment="1">
      <alignment horizontal="center" shrinkToFit="1"/>
    </xf>
    <xf numFmtId="0" fontId="46" fillId="0" borderId="40" xfId="0" applyFont="1" applyFill="1" applyBorder="1" applyAlignment="1">
      <alignment horizontal="center" shrinkToFit="1"/>
    </xf>
    <xf numFmtId="0" fontId="50" fillId="0" borderId="36" xfId="0" applyFont="1" applyBorder="1" applyAlignment="1">
      <alignment horizontal="center" wrapText="1"/>
    </xf>
    <xf numFmtId="0" fontId="50" fillId="0" borderId="0" xfId="0" applyFont="1" applyBorder="1" applyAlignment="1">
      <alignment horizontal="center" wrapText="1"/>
    </xf>
    <xf numFmtId="0" fontId="50" fillId="0" borderId="40" xfId="0" applyFont="1" applyBorder="1" applyAlignment="1">
      <alignment horizontal="center" wrapText="1"/>
    </xf>
    <xf numFmtId="0" fontId="44" fillId="0" borderId="39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184" fontId="41" fillId="0" borderId="85" xfId="0" applyNumberFormat="1" applyFont="1" applyBorder="1" applyAlignment="1">
      <alignment horizontal="center" wrapText="1"/>
    </xf>
    <xf numFmtId="185" fontId="41" fillId="0" borderId="54" xfId="0" applyNumberFormat="1" applyFont="1" applyBorder="1" applyAlignment="1">
      <alignment horizontal="center" wrapText="1"/>
    </xf>
    <xf numFmtId="185" fontId="41" fillId="0" borderId="55" xfId="0" applyNumberFormat="1" applyFont="1" applyBorder="1" applyAlignment="1">
      <alignment horizontal="center" wrapText="1"/>
    </xf>
    <xf numFmtId="185" fontId="41" fillId="0" borderId="56" xfId="0" applyNumberFormat="1" applyFont="1" applyBorder="1" applyAlignment="1">
      <alignment horizontal="center" wrapText="1"/>
    </xf>
    <xf numFmtId="0" fontId="43" fillId="0" borderId="38" xfId="0" applyFont="1" applyFill="1" applyBorder="1" applyAlignment="1">
      <alignment horizontal="center" shrinkToFit="1"/>
    </xf>
    <xf numFmtId="0" fontId="43" fillId="0" borderId="46" xfId="0" applyFont="1" applyFill="1" applyBorder="1" applyAlignment="1">
      <alignment horizontal="center" shrinkToFit="1"/>
    </xf>
    <xf numFmtId="0" fontId="42" fillId="0" borderId="0" xfId="0" applyFont="1" applyBorder="1" applyAlignment="1">
      <alignment horizontal="center" wrapText="1"/>
    </xf>
    <xf numFmtId="185" fontId="41" fillId="0" borderId="83" xfId="0" applyNumberFormat="1" applyFont="1" applyBorder="1" applyAlignment="1">
      <alignment horizontal="center" wrapText="1"/>
    </xf>
    <xf numFmtId="185" fontId="41" fillId="0" borderId="82" xfId="0" applyNumberFormat="1" applyFont="1" applyBorder="1" applyAlignment="1">
      <alignment horizontal="center" wrapText="1"/>
    </xf>
    <xf numFmtId="0" fontId="49" fillId="0" borderId="36" xfId="0" applyFont="1" applyFill="1" applyBorder="1" applyAlignment="1">
      <alignment horizontal="center" wrapText="1"/>
    </xf>
    <xf numFmtId="0" fontId="49" fillId="0" borderId="0" xfId="0" applyFont="1" applyFill="1" applyBorder="1" applyAlignment="1">
      <alignment horizontal="center" wrapText="1"/>
    </xf>
    <xf numFmtId="0" fontId="49" fillId="0" borderId="40" xfId="0" applyFont="1" applyFill="1" applyBorder="1" applyAlignment="1">
      <alignment horizontal="center" wrapText="1"/>
    </xf>
    <xf numFmtId="0" fontId="59" fillId="0" borderId="65" xfId="0" applyFont="1" applyBorder="1" applyAlignment="1">
      <alignment horizontal="center" wrapText="1"/>
    </xf>
    <xf numFmtId="0" fontId="59" fillId="0" borderId="43" xfId="0" applyFont="1" applyBorder="1" applyAlignment="1">
      <alignment horizontal="center" wrapText="1"/>
    </xf>
    <xf numFmtId="0" fontId="59" fillId="0" borderId="66" xfId="0" applyFont="1" applyBorder="1" applyAlignment="1">
      <alignment horizontal="center" wrapText="1"/>
    </xf>
    <xf numFmtId="186" fontId="41" fillId="0" borderId="55" xfId="0" applyNumberFormat="1" applyFont="1" applyBorder="1" applyAlignment="1">
      <alignment horizontal="center" wrapText="1"/>
    </xf>
    <xf numFmtId="186" fontId="41" fillId="0" borderId="56" xfId="0" applyNumberFormat="1" applyFont="1" applyBorder="1" applyAlignment="1">
      <alignment horizontal="center" wrapText="1"/>
    </xf>
    <xf numFmtId="0" fontId="45" fillId="0" borderId="0" xfId="0" applyFont="1" applyFill="1" applyBorder="1" applyAlignment="1">
      <alignment horizontal="center"/>
    </xf>
    <xf numFmtId="0" fontId="45" fillId="0" borderId="40" xfId="0" applyFont="1" applyFill="1" applyBorder="1" applyAlignment="1">
      <alignment horizontal="center"/>
    </xf>
    <xf numFmtId="0" fontId="44" fillId="0" borderId="0" xfId="0" applyFont="1" applyBorder="1" applyAlignment="1">
      <alignment horizontal="center" shrinkToFit="1"/>
    </xf>
    <xf numFmtId="0" fontId="46" fillId="0" borderId="0" xfId="0" applyFont="1" applyBorder="1" applyAlignment="1">
      <alignment horizontal="center" wrapText="1"/>
    </xf>
    <xf numFmtId="180" fontId="41" fillId="0" borderId="84" xfId="0" applyNumberFormat="1" applyFont="1" applyBorder="1" applyAlignment="1">
      <alignment horizontal="center" wrapText="1"/>
    </xf>
    <xf numFmtId="182" fontId="41" fillId="0" borderId="54" xfId="0" applyNumberFormat="1" applyFont="1" applyBorder="1" applyAlignment="1">
      <alignment horizontal="center" wrapText="1"/>
    </xf>
    <xf numFmtId="182" fontId="41" fillId="0" borderId="55" xfId="0" applyNumberFormat="1" applyFont="1" applyBorder="1" applyAlignment="1">
      <alignment horizontal="center" wrapText="1"/>
    </xf>
    <xf numFmtId="182" fontId="41" fillId="0" borderId="56" xfId="0" applyNumberFormat="1" applyFont="1" applyBorder="1" applyAlignment="1">
      <alignment horizontal="center" wrapText="1"/>
    </xf>
    <xf numFmtId="0" fontId="58" fillId="26" borderId="38" xfId="0" applyFont="1" applyFill="1" applyBorder="1" applyAlignment="1">
      <alignment horizontal="center" shrinkToFit="1"/>
    </xf>
    <xf numFmtId="0" fontId="58" fillId="26" borderId="46" xfId="0" applyFont="1" applyFill="1" applyBorder="1" applyAlignment="1">
      <alignment horizontal="center" shrinkToFit="1"/>
    </xf>
    <xf numFmtId="181" fontId="41" fillId="0" borderId="84" xfId="0" applyNumberFormat="1" applyFont="1" applyBorder="1" applyAlignment="1">
      <alignment horizontal="center" wrapText="1"/>
    </xf>
    <xf numFmtId="182" fontId="41" fillId="0" borderId="0" xfId="0" applyNumberFormat="1" applyFont="1" applyBorder="1" applyAlignment="1">
      <alignment horizontal="center" wrapText="1"/>
    </xf>
    <xf numFmtId="0" fontId="46" fillId="0" borderId="40" xfId="0" applyFont="1" applyBorder="1" applyAlignment="1">
      <alignment horizontal="center" wrapText="1"/>
    </xf>
    <xf numFmtId="0" fontId="42" fillId="0" borderId="65" xfId="0" applyFont="1" applyBorder="1" applyAlignment="1">
      <alignment horizontal="center" wrapText="1"/>
    </xf>
    <xf numFmtId="0" fontId="42" fillId="0" borderId="43" xfId="0" applyFont="1" applyBorder="1" applyAlignment="1">
      <alignment horizontal="center" wrapText="1"/>
    </xf>
    <xf numFmtId="0" fontId="42" fillId="0" borderId="66" xfId="0" applyFont="1" applyBorder="1" applyAlignment="1">
      <alignment horizontal="center" wrapText="1"/>
    </xf>
    <xf numFmtId="0" fontId="43" fillId="0" borderId="0" xfId="0" applyFont="1" applyBorder="1" applyAlignment="1">
      <alignment horizontal="center"/>
    </xf>
    <xf numFmtId="0" fontId="42" fillId="0" borderId="43" xfId="0" applyFont="1" applyBorder="1" applyAlignment="1"/>
    <xf numFmtId="0" fontId="42" fillId="0" borderId="66" xfId="0" applyFont="1" applyBorder="1" applyAlignment="1"/>
    <xf numFmtId="0" fontId="46" fillId="0" borderId="36" xfId="0" applyFont="1" applyBorder="1" applyAlignment="1">
      <alignment horizontal="center"/>
    </xf>
    <xf numFmtId="0" fontId="46" fillId="0" borderId="0" xfId="0" applyFont="1" applyBorder="1" applyAlignment="1">
      <alignment horizontal="center"/>
    </xf>
    <xf numFmtId="0" fontId="46" fillId="0" borderId="40" xfId="0" applyFont="1" applyBorder="1" applyAlignment="1">
      <alignment horizontal="center"/>
    </xf>
    <xf numFmtId="9" fontId="43" fillId="0" borderId="0" xfId="43" applyFont="1" applyBorder="1" applyAlignment="1">
      <alignment horizontal="center" shrinkToFit="1"/>
    </xf>
    <xf numFmtId="0" fontId="43" fillId="0" borderId="0" xfId="0" applyFont="1" applyBorder="1" applyAlignment="1">
      <alignment horizontal="center" shrinkToFit="1"/>
    </xf>
    <xf numFmtId="0" fontId="44" fillId="0" borderId="57" xfId="0" applyFont="1" applyFill="1" applyBorder="1" applyAlignment="1">
      <alignment horizontal="center" shrinkToFit="1"/>
    </xf>
    <xf numFmtId="0" fontId="44" fillId="0" borderId="38" xfId="0" applyFont="1" applyFill="1" applyBorder="1" applyAlignment="1">
      <alignment horizontal="center" shrinkToFit="1"/>
    </xf>
    <xf numFmtId="0" fontId="44" fillId="0" borderId="46" xfId="0" applyFont="1" applyFill="1" applyBorder="1" applyAlignment="1">
      <alignment horizontal="center" shrinkToFit="1"/>
    </xf>
    <xf numFmtId="0" fontId="45" fillId="0" borderId="58" xfId="0" applyFont="1" applyFill="1" applyBorder="1" applyAlignment="1">
      <alignment horizontal="center" shrinkToFit="1"/>
    </xf>
    <xf numFmtId="0" fontId="45" fillId="0" borderId="39" xfId="0" applyFont="1" applyFill="1" applyBorder="1" applyAlignment="1">
      <alignment horizontal="center" shrinkToFit="1"/>
    </xf>
    <xf numFmtId="0" fontId="45" fillId="0" borderId="45" xfId="0" applyFont="1" applyFill="1" applyBorder="1" applyAlignment="1">
      <alignment horizontal="center" shrinkToFit="1"/>
    </xf>
    <xf numFmtId="0" fontId="45" fillId="0" borderId="39" xfId="0" applyFont="1" applyFill="1" applyBorder="1" applyAlignment="1">
      <alignment horizontal="center"/>
    </xf>
    <xf numFmtId="0" fontId="45" fillId="0" borderId="45" xfId="0" applyFont="1" applyFill="1" applyBorder="1" applyAlignment="1">
      <alignment horizontal="center"/>
    </xf>
    <xf numFmtId="0" fontId="42" fillId="0" borderId="65" xfId="0" applyFont="1" applyBorder="1" applyAlignment="1">
      <alignment horizontal="center" vertical="center" wrapText="1"/>
    </xf>
    <xf numFmtId="0" fontId="42" fillId="0" borderId="43" xfId="0" applyFont="1" applyBorder="1" applyAlignment="1">
      <alignment horizontal="center" vertical="center" wrapText="1"/>
    </xf>
    <xf numFmtId="0" fontId="42" fillId="0" borderId="66" xfId="0" applyFont="1" applyBorder="1" applyAlignment="1">
      <alignment horizontal="center" vertical="center" wrapText="1"/>
    </xf>
    <xf numFmtId="0" fontId="58" fillId="26" borderId="57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27" fillId="0" borderId="17" xfId="0" applyFont="1" applyBorder="1" applyAlignment="1">
      <alignment horizontal="center" vertical="center" textRotation="180" shrinkToFit="1"/>
    </xf>
    <xf numFmtId="0" fontId="28" fillId="0" borderId="34" xfId="0" applyFont="1" applyFill="1" applyBorder="1" applyAlignment="1">
      <alignment horizontal="center" vertical="center" wrapText="1" shrinkToFit="1"/>
    </xf>
    <xf numFmtId="0" fontId="28" fillId="0" borderId="21" xfId="0" applyFont="1" applyFill="1" applyBorder="1" applyAlignment="1">
      <alignment horizontal="center" vertical="center" wrapText="1" shrinkToFit="1"/>
    </xf>
    <xf numFmtId="0" fontId="28" fillId="0" borderId="26" xfId="0" applyFont="1" applyFill="1" applyBorder="1" applyAlignment="1">
      <alignment horizontal="center" vertical="center" wrapText="1" shrinkToFit="1"/>
    </xf>
    <xf numFmtId="0" fontId="27" fillId="0" borderId="44" xfId="0" applyFont="1" applyBorder="1" applyAlignment="1">
      <alignment horizontal="right" vertical="top"/>
    </xf>
    <xf numFmtId="0" fontId="30" fillId="0" borderId="0" xfId="0" applyFont="1" applyBorder="1" applyAlignment="1">
      <alignment horizontal="center" shrinkToFit="1"/>
    </xf>
    <xf numFmtId="0" fontId="25" fillId="0" borderId="0" xfId="0" applyFont="1" applyBorder="1" applyAlignment="1">
      <alignment horizontal="left" shrinkToFit="1"/>
    </xf>
    <xf numFmtId="0" fontId="28" fillId="0" borderId="0" xfId="0" applyFont="1" applyBorder="1" applyAlignment="1">
      <alignment horizontal="left" shrinkToFit="1"/>
    </xf>
    <xf numFmtId="0" fontId="33" fillId="0" borderId="20" xfId="0" applyFont="1" applyBorder="1" applyAlignment="1">
      <alignment horizontal="center" vertical="center" textRotation="255" shrinkToFit="1"/>
    </xf>
    <xf numFmtId="0" fontId="33" fillId="0" borderId="20" xfId="0" applyFont="1" applyFill="1" applyBorder="1" applyAlignment="1">
      <alignment horizontal="center" vertical="center" textRotation="255" shrinkToFit="1"/>
    </xf>
    <xf numFmtId="0" fontId="2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4" fillId="0" borderId="17" xfId="0" applyFont="1" applyBorder="1" applyAlignment="1">
      <alignment horizontal="center" vertical="center" textRotation="180" shrinkToFit="1"/>
    </xf>
    <xf numFmtId="0" fontId="22" fillId="0" borderId="34" xfId="0" applyFont="1" applyFill="1" applyBorder="1" applyAlignment="1">
      <alignment horizontal="center" vertical="center" wrapText="1" shrinkToFit="1"/>
    </xf>
    <xf numFmtId="0" fontId="22" fillId="0" borderId="21" xfId="0" applyFont="1" applyFill="1" applyBorder="1" applyAlignment="1">
      <alignment horizontal="center" vertical="center" wrapText="1" shrinkToFit="1"/>
    </xf>
    <xf numFmtId="0" fontId="22" fillId="0" borderId="26" xfId="0" applyFont="1" applyFill="1" applyBorder="1" applyAlignment="1">
      <alignment horizontal="center" vertical="center" wrapText="1" shrinkToFit="1"/>
    </xf>
    <xf numFmtId="0" fontId="24" fillId="0" borderId="44" xfId="0" applyFont="1" applyBorder="1" applyAlignment="1">
      <alignment horizontal="right" vertical="top"/>
    </xf>
    <xf numFmtId="0" fontId="21" fillId="0" borderId="0" xfId="0" applyFont="1" applyBorder="1" applyAlignment="1">
      <alignment horizontal="left" shrinkToFit="1"/>
    </xf>
    <xf numFmtId="0" fontId="22" fillId="0" borderId="0" xfId="0" applyFont="1" applyBorder="1" applyAlignment="1">
      <alignment horizontal="left" shrinkToFit="1"/>
    </xf>
    <xf numFmtId="0" fontId="23" fillId="0" borderId="20" xfId="0" applyFont="1" applyBorder="1" applyAlignment="1">
      <alignment horizontal="center" vertical="center" textRotation="255" shrinkToFit="1"/>
    </xf>
    <xf numFmtId="0" fontId="23" fillId="0" borderId="20" xfId="0" applyFont="1" applyFill="1" applyBorder="1" applyAlignment="1">
      <alignment horizontal="center" vertical="center" textRotation="255" shrinkToFit="1"/>
    </xf>
    <xf numFmtId="0" fontId="22" fillId="0" borderId="81" xfId="0" applyFont="1" applyFill="1" applyBorder="1" applyAlignment="1">
      <alignment horizontal="center" vertical="center" wrapText="1" shrinkToFit="1"/>
    </xf>
    <xf numFmtId="0" fontId="24" fillId="0" borderId="73" xfId="0" applyFont="1" applyBorder="1" applyAlignment="1">
      <alignment horizontal="center" vertical="center" textRotation="180" shrinkToFit="1"/>
    </xf>
    <xf numFmtId="0" fontId="24" fillId="0" borderId="67" xfId="0" applyFont="1" applyBorder="1" applyAlignment="1">
      <alignment horizontal="center" vertical="center" textRotation="180" shrinkToFit="1"/>
    </xf>
    <xf numFmtId="0" fontId="22" fillId="0" borderId="76" xfId="0" applyFont="1" applyFill="1" applyBorder="1" applyAlignment="1">
      <alignment horizontal="center" vertical="center" wrapText="1" shrinkToFit="1"/>
    </xf>
    <xf numFmtId="0" fontId="22" fillId="0" borderId="77" xfId="0" applyFont="1" applyFill="1" applyBorder="1" applyAlignment="1">
      <alignment horizontal="center" vertical="center" wrapText="1" shrinkToFit="1"/>
    </xf>
    <xf numFmtId="0" fontId="22" fillId="0" borderId="79" xfId="0" applyFont="1" applyFill="1" applyBorder="1" applyAlignment="1">
      <alignment horizontal="center" vertical="center" wrapText="1" shrinkToFit="1"/>
    </xf>
  </cellXfs>
  <cellStyles count="44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42"/>
    <cellStyle name="中等" xfId="19" builtinId="28" customBuiltin="1"/>
    <cellStyle name="合計" xfId="20" builtinId="25" customBuiltin="1"/>
    <cellStyle name="好" xfId="21" builtinId="26" customBuiltin="1"/>
    <cellStyle name="百分比" xfId="43" builtinId="5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38</xdr:row>
      <xdr:rowOff>161925</xdr:rowOff>
    </xdr:from>
    <xdr:to>
      <xdr:col>21</xdr:col>
      <xdr:colOff>0</xdr:colOff>
      <xdr:row>39</xdr:row>
      <xdr:rowOff>0</xdr:rowOff>
    </xdr:to>
    <xdr:grpSp>
      <xdr:nvGrpSpPr>
        <xdr:cNvPr id="1094" name="Group 1"/>
        <xdr:cNvGrpSpPr>
          <a:grpSpLocks/>
        </xdr:cNvGrpSpPr>
      </xdr:nvGrpSpPr>
      <xdr:grpSpPr bwMode="auto">
        <a:xfrm>
          <a:off x="11888932" y="7106516"/>
          <a:ext cx="0" cy="2598"/>
          <a:chOff x="0" y="62"/>
          <a:chExt cx="279" cy="60"/>
        </a:xfrm>
      </xdr:grpSpPr>
      <xdr:sp macro="" textlink="">
        <xdr:nvSpPr>
          <xdr:cNvPr id="2050" name="Text Box 2"/>
          <xdr:cNvSpPr txBox="1">
            <a:spLocks noChangeArrowheads="1"/>
          </xdr:cNvSpPr>
        </xdr:nvSpPr>
        <xdr:spPr bwMode="auto">
          <a:xfrm>
            <a:off x="12192000" y="76069155075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zh-TW" altLang="en-US" sz="2000" b="1" i="0" u="none" strike="noStrike" baseline="0">
                <a:solidFill>
                  <a:srgbClr val="993366"/>
                </a:solidFill>
                <a:latin typeface="標楷體"/>
                <a:ea typeface="標楷體"/>
              </a:rPr>
              <a:t>大同餐盒有限公司</a:t>
            </a:r>
            <a:r>
              <a:rPr lang="zh-TW" altLang="en-US" sz="2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pic>
        <xdr:nvPicPr>
          <xdr:cNvPr id="1096" name="Picture 3" descr="優質飲食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71"/>
            <a:ext cx="52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1</xdr:col>
      <xdr:colOff>45028</xdr:colOff>
      <xdr:row>44</xdr:row>
      <xdr:rowOff>58215</xdr:rowOff>
    </xdr:from>
    <xdr:to>
      <xdr:col>2</xdr:col>
      <xdr:colOff>311725</xdr:colOff>
      <xdr:row>46</xdr:row>
      <xdr:rowOff>119497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18097" r="7755" b="12721"/>
        <a:stretch>
          <a:fillRect/>
        </a:stretch>
      </xdr:blipFill>
      <xdr:spPr bwMode="auto">
        <a:xfrm>
          <a:off x="9327573" y="7842738"/>
          <a:ext cx="846857" cy="4422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376669</xdr:colOff>
      <xdr:row>44</xdr:row>
      <xdr:rowOff>25978</xdr:rowOff>
    </xdr:from>
    <xdr:to>
      <xdr:col>4</xdr:col>
      <xdr:colOff>164521</xdr:colOff>
      <xdr:row>46</xdr:row>
      <xdr:rowOff>130753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11409" t="5931" r="5460" b="13577"/>
        <a:stretch>
          <a:fillRect/>
        </a:stretch>
      </xdr:blipFill>
      <xdr:spPr bwMode="auto">
        <a:xfrm>
          <a:off x="10239374" y="7810501"/>
          <a:ext cx="94817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8659</xdr:colOff>
      <xdr:row>31</xdr:row>
      <xdr:rowOff>17318</xdr:rowOff>
    </xdr:from>
    <xdr:to>
      <xdr:col>16</xdr:col>
      <xdr:colOff>562840</xdr:colOff>
      <xdr:row>39</xdr:row>
      <xdr:rowOff>0</xdr:rowOff>
    </xdr:to>
    <xdr:pic>
      <xdr:nvPicPr>
        <xdr:cNvPr id="8" name="圖片 7" descr="14753850_612601395610305_9192900060376582841_o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r="1308" b="6220"/>
        <a:stretch>
          <a:fillRect/>
        </a:stretch>
      </xdr:blipFill>
      <xdr:spPr>
        <a:xfrm>
          <a:off x="294409" y="5671704"/>
          <a:ext cx="9256567" cy="1437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7"/>
  </sheetPr>
  <dimension ref="A1:W50"/>
  <sheetViews>
    <sheetView tabSelected="1" topLeftCell="A13" zoomScale="110" zoomScaleNormal="110" workbookViewId="0">
      <selection activeCell="B26" sqref="B26:E26"/>
    </sheetView>
  </sheetViews>
  <sheetFormatPr defaultRowHeight="16.5"/>
  <cols>
    <col min="1" max="1" width="3.75" style="178" customWidth="1"/>
    <col min="2" max="21" width="7.625" style="178" customWidth="1"/>
    <col min="22" max="22" width="18.875" style="178" hidden="1" customWidth="1"/>
    <col min="23" max="16384" width="9" style="178"/>
  </cols>
  <sheetData>
    <row r="1" spans="1:23" ht="12.75" customHeight="1">
      <c r="B1" s="306" t="s">
        <v>230</v>
      </c>
      <c r="C1" s="306"/>
      <c r="D1" s="306"/>
      <c r="E1" s="306"/>
      <c r="F1" s="306"/>
      <c r="G1" s="306"/>
      <c r="H1" s="306"/>
      <c r="I1" s="306"/>
      <c r="J1" s="172"/>
      <c r="K1" s="172"/>
      <c r="L1" s="172"/>
      <c r="M1" s="174"/>
      <c r="N1" s="251" t="s">
        <v>195</v>
      </c>
      <c r="O1" s="175"/>
      <c r="P1" s="176"/>
      <c r="Q1" s="174"/>
      <c r="R1" s="174"/>
      <c r="S1" s="174"/>
      <c r="T1" s="177"/>
      <c r="U1" s="177"/>
    </row>
    <row r="2" spans="1:23" ht="11.25" customHeight="1">
      <c r="B2" s="306"/>
      <c r="C2" s="306"/>
      <c r="D2" s="306"/>
      <c r="E2" s="306"/>
      <c r="F2" s="306"/>
      <c r="G2" s="306"/>
      <c r="H2" s="306"/>
      <c r="I2" s="306"/>
      <c r="J2" s="172"/>
      <c r="K2" s="172"/>
      <c r="L2" s="172"/>
      <c r="M2" s="174"/>
      <c r="N2" s="319" t="s">
        <v>56</v>
      </c>
      <c r="O2" s="319"/>
      <c r="P2" s="319"/>
      <c r="Q2" s="174"/>
      <c r="R2" s="174"/>
      <c r="S2" s="174"/>
      <c r="T2" s="177"/>
      <c r="U2" s="177"/>
    </row>
    <row r="3" spans="1:23" ht="17.25" customHeight="1" thickBot="1">
      <c r="B3" s="307"/>
      <c r="C3" s="307"/>
      <c r="D3" s="307"/>
      <c r="E3" s="307"/>
      <c r="F3" s="307"/>
      <c r="G3" s="307"/>
      <c r="H3" s="307"/>
      <c r="I3" s="307"/>
      <c r="J3" s="173"/>
      <c r="K3" s="173"/>
      <c r="L3" s="173"/>
      <c r="M3" s="171"/>
      <c r="N3" s="320"/>
      <c r="O3" s="320"/>
      <c r="P3" s="320"/>
      <c r="Q3" s="171"/>
      <c r="R3" s="171"/>
      <c r="S3" s="171"/>
      <c r="T3" s="177"/>
      <c r="U3" s="177"/>
    </row>
    <row r="4" spans="1:23" s="179" customFormat="1" ht="15" customHeight="1">
      <c r="A4" s="242"/>
      <c r="B4" s="274">
        <v>3</v>
      </c>
      <c r="C4" s="274"/>
      <c r="D4" s="274"/>
      <c r="E4" s="275"/>
      <c r="F4" s="280">
        <v>4</v>
      </c>
      <c r="G4" s="281"/>
      <c r="H4" s="281"/>
      <c r="I4" s="330"/>
      <c r="J4" s="337">
        <v>5</v>
      </c>
      <c r="K4" s="338"/>
      <c r="L4" s="332"/>
      <c r="M4" s="333"/>
      <c r="N4" s="345">
        <v>6</v>
      </c>
      <c r="O4" s="345"/>
      <c r="P4" s="345"/>
      <c r="Q4" s="346"/>
      <c r="R4" s="352">
        <v>7</v>
      </c>
      <c r="S4" s="353"/>
      <c r="T4" s="353"/>
      <c r="U4" s="354"/>
      <c r="W4" s="180"/>
    </row>
    <row r="5" spans="1:23" s="179" customFormat="1" ht="15" customHeight="1">
      <c r="A5" s="242"/>
      <c r="B5" s="267" t="s">
        <v>196</v>
      </c>
      <c r="C5" s="267"/>
      <c r="D5" s="267"/>
      <c r="E5" s="268"/>
      <c r="F5" s="267" t="s">
        <v>105</v>
      </c>
      <c r="G5" s="267"/>
      <c r="H5" s="267"/>
      <c r="I5" s="268"/>
      <c r="J5" s="334" t="s">
        <v>252</v>
      </c>
      <c r="K5" s="334"/>
      <c r="L5" s="334"/>
      <c r="M5" s="335"/>
      <c r="N5" s="283" t="s">
        <v>42</v>
      </c>
      <c r="O5" s="284"/>
      <c r="P5" s="284"/>
      <c r="Q5" s="285"/>
      <c r="R5" s="355" t="s">
        <v>219</v>
      </c>
      <c r="S5" s="355"/>
      <c r="T5" s="355"/>
      <c r="U5" s="356"/>
      <c r="V5" s="190"/>
      <c r="W5" s="180"/>
    </row>
    <row r="6" spans="1:23" s="179" customFormat="1" ht="15" customHeight="1">
      <c r="B6" s="269"/>
      <c r="C6" s="270"/>
      <c r="D6" s="270"/>
      <c r="E6" s="271"/>
      <c r="F6" s="269"/>
      <c r="G6" s="270"/>
      <c r="H6" s="270"/>
      <c r="I6" s="271"/>
      <c r="J6" s="301" t="s">
        <v>145</v>
      </c>
      <c r="K6" s="278"/>
      <c r="L6" s="278"/>
      <c r="M6" s="279"/>
      <c r="N6" s="278" t="s">
        <v>143</v>
      </c>
      <c r="O6" s="278"/>
      <c r="P6" s="278"/>
      <c r="Q6" s="279"/>
      <c r="R6" s="301" t="s">
        <v>225</v>
      </c>
      <c r="S6" s="278"/>
      <c r="T6" s="278"/>
      <c r="U6" s="279"/>
      <c r="V6" s="190"/>
      <c r="W6" s="180"/>
    </row>
    <row r="7" spans="1:23" s="179" customFormat="1" ht="15" customHeight="1">
      <c r="B7" s="269"/>
      <c r="C7" s="270"/>
      <c r="D7" s="270"/>
      <c r="E7" s="271"/>
      <c r="F7" s="269"/>
      <c r="G7" s="270"/>
      <c r="H7" s="270"/>
      <c r="I7" s="271"/>
      <c r="J7" s="321" t="s">
        <v>191</v>
      </c>
      <c r="K7" s="308"/>
      <c r="L7" s="308"/>
      <c r="M7" s="309"/>
      <c r="N7" s="347" t="s">
        <v>115</v>
      </c>
      <c r="O7" s="347"/>
      <c r="P7" s="347"/>
      <c r="Q7" s="348"/>
      <c r="R7" s="292" t="s">
        <v>142</v>
      </c>
      <c r="S7" s="293"/>
      <c r="T7" s="293"/>
      <c r="U7" s="294"/>
      <c r="V7" s="181"/>
      <c r="W7" s="180"/>
    </row>
    <row r="8" spans="1:23" s="179" customFormat="1" ht="15" customHeight="1">
      <c r="B8" s="269"/>
      <c r="C8" s="270"/>
      <c r="D8" s="270"/>
      <c r="E8" s="271"/>
      <c r="F8" s="269"/>
      <c r="G8" s="270"/>
      <c r="H8" s="270"/>
      <c r="I8" s="271"/>
      <c r="J8" s="322" t="s">
        <v>224</v>
      </c>
      <c r="K8" s="323"/>
      <c r="L8" s="323"/>
      <c r="M8" s="324"/>
      <c r="N8" s="311" t="s">
        <v>144</v>
      </c>
      <c r="O8" s="311"/>
      <c r="P8" s="311"/>
      <c r="Q8" s="312"/>
      <c r="R8" s="322" t="s">
        <v>187</v>
      </c>
      <c r="S8" s="323"/>
      <c r="T8" s="323"/>
      <c r="U8" s="324"/>
      <c r="V8" s="190"/>
      <c r="W8" s="180"/>
    </row>
    <row r="9" spans="1:23" s="179" customFormat="1" ht="15" customHeight="1">
      <c r="B9" s="269"/>
      <c r="C9" s="270"/>
      <c r="D9" s="270"/>
      <c r="E9" s="271"/>
      <c r="F9" s="269"/>
      <c r="G9" s="270"/>
      <c r="H9" s="270"/>
      <c r="I9" s="271"/>
      <c r="J9" s="339" t="s">
        <v>49</v>
      </c>
      <c r="K9" s="340"/>
      <c r="L9" s="340"/>
      <c r="M9" s="341"/>
      <c r="N9" s="340" t="s">
        <v>140</v>
      </c>
      <c r="O9" s="340"/>
      <c r="P9" s="340"/>
      <c r="Q9" s="341"/>
      <c r="R9" s="298" t="s">
        <v>54</v>
      </c>
      <c r="S9" s="299"/>
      <c r="T9" s="299"/>
      <c r="U9" s="300"/>
      <c r="V9" s="181"/>
      <c r="W9" s="180"/>
    </row>
    <row r="10" spans="1:23" s="179" customFormat="1" ht="15" customHeight="1">
      <c r="A10" s="242"/>
      <c r="B10" s="272"/>
      <c r="C10" s="272"/>
      <c r="D10" s="272"/>
      <c r="E10" s="273"/>
      <c r="F10" s="272"/>
      <c r="G10" s="272"/>
      <c r="H10" s="272"/>
      <c r="I10" s="273"/>
      <c r="J10" s="342" t="s">
        <v>268</v>
      </c>
      <c r="K10" s="343"/>
      <c r="L10" s="343"/>
      <c r="M10" s="344"/>
      <c r="N10" s="265" t="s">
        <v>96</v>
      </c>
      <c r="O10" s="265"/>
      <c r="P10" s="265"/>
      <c r="Q10" s="266"/>
      <c r="R10" s="360" t="s">
        <v>126</v>
      </c>
      <c r="S10" s="361"/>
      <c r="T10" s="361"/>
      <c r="U10" s="362"/>
      <c r="W10" s="180"/>
    </row>
    <row r="11" spans="1:23" s="186" customFormat="1" ht="12" customHeight="1">
      <c r="A11" s="243"/>
      <c r="B11" s="207"/>
      <c r="C11" s="205"/>
      <c r="D11" s="205"/>
      <c r="E11" s="205"/>
      <c r="F11" s="204"/>
      <c r="G11" s="205"/>
      <c r="H11" s="205"/>
      <c r="I11" s="205"/>
      <c r="J11" s="204" t="s">
        <v>55</v>
      </c>
      <c r="K11" s="209" t="str">
        <f>第一週明細!W28</f>
        <v>681kacl</v>
      </c>
      <c r="L11" s="205" t="s">
        <v>10</v>
      </c>
      <c r="M11" s="206">
        <f>第一週明細!W24</f>
        <v>21</v>
      </c>
      <c r="N11" s="207" t="s">
        <v>55</v>
      </c>
      <c r="O11" s="205" t="str">
        <f>第一週明細!W36</f>
        <v>685kcal</v>
      </c>
      <c r="P11" s="205" t="s">
        <v>10</v>
      </c>
      <c r="Q11" s="205">
        <f>第一週明細!W32</f>
        <v>22</v>
      </c>
      <c r="R11" s="204" t="s">
        <v>55</v>
      </c>
      <c r="S11" s="205" t="str">
        <f>第一週明細!W44</f>
        <v>697kcal</v>
      </c>
      <c r="T11" s="205" t="s">
        <v>10</v>
      </c>
      <c r="U11" s="205">
        <f>第一週明細!W40</f>
        <v>19</v>
      </c>
      <c r="W11" s="187"/>
    </row>
    <row r="12" spans="1:23" s="186" customFormat="1" ht="12" customHeight="1" thickBot="1">
      <c r="A12" s="243"/>
      <c r="B12" s="193"/>
      <c r="C12" s="205"/>
      <c r="D12" s="189"/>
      <c r="E12" s="205"/>
      <c r="F12" s="188"/>
      <c r="G12" s="205"/>
      <c r="H12" s="189"/>
      <c r="I12" s="205"/>
      <c r="J12" s="188" t="s">
        <v>8</v>
      </c>
      <c r="K12" s="205">
        <f>第一週明細!W22</f>
        <v>94</v>
      </c>
      <c r="L12" s="189" t="s">
        <v>12</v>
      </c>
      <c r="M12" s="206">
        <f>第一週明細!W26</f>
        <v>26</v>
      </c>
      <c r="N12" s="193" t="s">
        <v>8</v>
      </c>
      <c r="O12" s="205">
        <f>第一週明細!W30</f>
        <v>98</v>
      </c>
      <c r="P12" s="189" t="s">
        <v>12</v>
      </c>
      <c r="Q12" s="205">
        <f>第一週明細!W34</f>
        <v>26</v>
      </c>
      <c r="R12" s="188" t="s">
        <v>8</v>
      </c>
      <c r="S12" s="205">
        <f>第一週明細!W38</f>
        <v>97</v>
      </c>
      <c r="T12" s="189" t="s">
        <v>12</v>
      </c>
      <c r="U12" s="205">
        <f>第一週明細!W42</f>
        <v>27</v>
      </c>
      <c r="W12" s="187"/>
    </row>
    <row r="13" spans="1:23" s="179" customFormat="1" ht="15" customHeight="1">
      <c r="A13" s="242"/>
      <c r="B13" s="274">
        <v>10</v>
      </c>
      <c r="C13" s="274"/>
      <c r="D13" s="274"/>
      <c r="E13" s="275"/>
      <c r="F13" s="280">
        <v>11</v>
      </c>
      <c r="G13" s="281"/>
      <c r="H13" s="281"/>
      <c r="I13" s="282"/>
      <c r="J13" s="331">
        <v>12</v>
      </c>
      <c r="K13" s="332"/>
      <c r="L13" s="332"/>
      <c r="M13" s="333"/>
      <c r="N13" s="345">
        <v>13</v>
      </c>
      <c r="O13" s="345"/>
      <c r="P13" s="345"/>
      <c r="Q13" s="346"/>
      <c r="R13" s="352">
        <v>14</v>
      </c>
      <c r="S13" s="353"/>
      <c r="T13" s="353"/>
      <c r="U13" s="354"/>
      <c r="V13" s="194"/>
      <c r="W13" s="180"/>
    </row>
    <row r="14" spans="1:23" s="179" customFormat="1" ht="15" customHeight="1">
      <c r="A14" s="242"/>
      <c r="B14" s="276" t="s">
        <v>53</v>
      </c>
      <c r="C14" s="276"/>
      <c r="D14" s="276"/>
      <c r="E14" s="277"/>
      <c r="F14" s="283" t="s">
        <v>52</v>
      </c>
      <c r="G14" s="284"/>
      <c r="H14" s="284"/>
      <c r="I14" s="285"/>
      <c r="J14" s="334" t="s">
        <v>252</v>
      </c>
      <c r="K14" s="334"/>
      <c r="L14" s="334"/>
      <c r="M14" s="335"/>
      <c r="N14" s="283" t="s">
        <v>42</v>
      </c>
      <c r="O14" s="284"/>
      <c r="P14" s="284"/>
      <c r="Q14" s="285"/>
      <c r="R14" s="382" t="s">
        <v>218</v>
      </c>
      <c r="S14" s="355"/>
      <c r="T14" s="355"/>
      <c r="U14" s="356"/>
      <c r="V14" s="195"/>
      <c r="W14" s="180"/>
    </row>
    <row r="15" spans="1:23" s="179" customFormat="1" ht="15" customHeight="1">
      <c r="A15" s="242"/>
      <c r="B15" s="278" t="s">
        <v>210</v>
      </c>
      <c r="C15" s="278"/>
      <c r="D15" s="278"/>
      <c r="E15" s="279"/>
      <c r="F15" s="286" t="s">
        <v>146</v>
      </c>
      <c r="G15" s="287"/>
      <c r="H15" s="287"/>
      <c r="I15" s="288"/>
      <c r="J15" s="286" t="s">
        <v>132</v>
      </c>
      <c r="K15" s="287"/>
      <c r="L15" s="287"/>
      <c r="M15" s="288"/>
      <c r="N15" s="287" t="s">
        <v>116</v>
      </c>
      <c r="O15" s="287"/>
      <c r="P15" s="287"/>
      <c r="Q15" s="288"/>
      <c r="R15" s="286" t="s">
        <v>147</v>
      </c>
      <c r="S15" s="287"/>
      <c r="T15" s="287"/>
      <c r="U15" s="288"/>
      <c r="V15" s="196"/>
      <c r="W15" s="180"/>
    </row>
    <row r="16" spans="1:23" s="179" customFormat="1" ht="15" customHeight="1">
      <c r="A16" s="242"/>
      <c r="B16" s="293" t="s">
        <v>206</v>
      </c>
      <c r="C16" s="293"/>
      <c r="D16" s="293"/>
      <c r="E16" s="294"/>
      <c r="F16" s="316" t="s">
        <v>115</v>
      </c>
      <c r="G16" s="317"/>
      <c r="H16" s="317"/>
      <c r="I16" s="318"/>
      <c r="J16" s="289" t="s">
        <v>277</v>
      </c>
      <c r="K16" s="290"/>
      <c r="L16" s="290"/>
      <c r="M16" s="291"/>
      <c r="N16" s="317" t="s">
        <v>139</v>
      </c>
      <c r="O16" s="317"/>
      <c r="P16" s="317"/>
      <c r="Q16" s="318"/>
      <c r="R16" s="289" t="s">
        <v>198</v>
      </c>
      <c r="S16" s="290"/>
      <c r="T16" s="290"/>
      <c r="U16" s="291"/>
      <c r="V16" s="197"/>
    </row>
    <row r="17" spans="1:22" s="179" customFormat="1" ht="15" customHeight="1">
      <c r="B17" s="295" t="s">
        <v>94</v>
      </c>
      <c r="C17" s="296"/>
      <c r="D17" s="296"/>
      <c r="E17" s="297"/>
      <c r="F17" s="310" t="s">
        <v>227</v>
      </c>
      <c r="G17" s="311"/>
      <c r="H17" s="311"/>
      <c r="I17" s="312"/>
      <c r="J17" s="322" t="s">
        <v>117</v>
      </c>
      <c r="K17" s="323"/>
      <c r="L17" s="323"/>
      <c r="M17" s="324"/>
      <c r="N17" s="323" t="s">
        <v>275</v>
      </c>
      <c r="O17" s="323"/>
      <c r="P17" s="323"/>
      <c r="Q17" s="324"/>
      <c r="R17" s="322" t="s">
        <v>97</v>
      </c>
      <c r="S17" s="323"/>
      <c r="T17" s="323"/>
      <c r="U17" s="324"/>
      <c r="V17" s="198"/>
    </row>
    <row r="18" spans="1:22" s="179" customFormat="1" ht="15" customHeight="1">
      <c r="B18" s="298" t="s">
        <v>48</v>
      </c>
      <c r="C18" s="299"/>
      <c r="D18" s="299"/>
      <c r="E18" s="300"/>
      <c r="F18" s="261" t="s">
        <v>273</v>
      </c>
      <c r="G18" s="262"/>
      <c r="H18" s="262"/>
      <c r="I18" s="263"/>
      <c r="J18" s="261" t="s">
        <v>49</v>
      </c>
      <c r="K18" s="262"/>
      <c r="L18" s="262"/>
      <c r="M18" s="263"/>
      <c r="N18" s="262" t="s">
        <v>141</v>
      </c>
      <c r="O18" s="262"/>
      <c r="P18" s="262"/>
      <c r="Q18" s="263"/>
      <c r="R18" s="261" t="s">
        <v>54</v>
      </c>
      <c r="S18" s="262"/>
      <c r="T18" s="262"/>
      <c r="U18" s="263"/>
      <c r="V18" s="198"/>
    </row>
    <row r="19" spans="1:22" s="179" customFormat="1" ht="15" customHeight="1">
      <c r="A19" s="242"/>
      <c r="B19" s="265" t="s">
        <v>72</v>
      </c>
      <c r="C19" s="265"/>
      <c r="D19" s="265"/>
      <c r="E19" s="266"/>
      <c r="F19" s="313" t="s">
        <v>90</v>
      </c>
      <c r="G19" s="314"/>
      <c r="H19" s="314"/>
      <c r="I19" s="315"/>
      <c r="J19" s="325" t="s">
        <v>73</v>
      </c>
      <c r="K19" s="326"/>
      <c r="L19" s="326"/>
      <c r="M19" s="327"/>
      <c r="N19" s="314" t="s">
        <v>114</v>
      </c>
      <c r="O19" s="314"/>
      <c r="P19" s="314"/>
      <c r="Q19" s="315"/>
      <c r="R19" s="313" t="s">
        <v>112</v>
      </c>
      <c r="S19" s="314"/>
      <c r="T19" s="314"/>
      <c r="U19" s="315"/>
      <c r="V19" s="199"/>
    </row>
    <row r="20" spans="1:22" s="186" customFormat="1" ht="12" customHeight="1">
      <c r="A20" s="243"/>
      <c r="B20" s="184" t="s">
        <v>51</v>
      </c>
      <c r="C20" s="185" t="str">
        <f>第二週明細!W12</f>
        <v>686kcal</v>
      </c>
      <c r="D20" s="185" t="s">
        <v>10</v>
      </c>
      <c r="E20" s="185">
        <f>第二週明細!W8</f>
        <v>23</v>
      </c>
      <c r="F20" s="191" t="s">
        <v>55</v>
      </c>
      <c r="G20" s="185" t="str">
        <f>第二週明細!W20</f>
        <v>696kcal</v>
      </c>
      <c r="H20" s="185" t="s">
        <v>10</v>
      </c>
      <c r="I20" s="185">
        <f>第二週明細!W16</f>
        <v>19</v>
      </c>
      <c r="J20" s="191" t="s">
        <v>55</v>
      </c>
      <c r="K20" s="185" t="str">
        <f>第二週明細!W28</f>
        <v>677kcal</v>
      </c>
      <c r="L20" s="185" t="s">
        <v>10</v>
      </c>
      <c r="M20" s="185" t="str">
        <f>第二週明細!W24</f>
        <v>24g</v>
      </c>
      <c r="N20" s="184" t="s">
        <v>55</v>
      </c>
      <c r="O20" s="185" t="str">
        <f>第二週明細!W36</f>
        <v>705kcal</v>
      </c>
      <c r="P20" s="185" t="s">
        <v>10</v>
      </c>
      <c r="Q20" s="185">
        <f>第二週明細!W32</f>
        <v>22</v>
      </c>
      <c r="R20" s="191" t="s">
        <v>55</v>
      </c>
      <c r="S20" s="185" t="str">
        <f>第二週明細!W44</f>
        <v>677kcal</v>
      </c>
      <c r="T20" s="185" t="s">
        <v>10</v>
      </c>
      <c r="U20" s="200" t="str">
        <f>第二週明細!W40</f>
        <v>24g</v>
      </c>
      <c r="V20" s="201"/>
    </row>
    <row r="21" spans="1:22" s="186" customFormat="1" ht="12" customHeight="1" thickBot="1">
      <c r="A21" s="243"/>
      <c r="B21" s="193" t="s">
        <v>8</v>
      </c>
      <c r="C21" s="185">
        <f>第二週明細!W6</f>
        <v>90</v>
      </c>
      <c r="D21" s="189" t="s">
        <v>12</v>
      </c>
      <c r="E21" s="185">
        <f>第二週明細!W10</f>
        <v>26</v>
      </c>
      <c r="F21" s="188" t="s">
        <v>8</v>
      </c>
      <c r="G21" s="185">
        <f>第三週明細!W14</f>
        <v>101</v>
      </c>
      <c r="H21" s="189" t="s">
        <v>12</v>
      </c>
      <c r="I21" s="185">
        <f>第二週明細!W18</f>
        <v>26</v>
      </c>
      <c r="J21" s="188" t="s">
        <v>8</v>
      </c>
      <c r="K21" s="185">
        <f>第二週明細!W22</f>
        <v>97</v>
      </c>
      <c r="L21" s="189" t="s">
        <v>12</v>
      </c>
      <c r="M21" s="185">
        <f>第二週明細!W26</f>
        <v>27</v>
      </c>
      <c r="N21" s="193" t="s">
        <v>8</v>
      </c>
      <c r="O21" s="185">
        <f>第二週明細!W30</f>
        <v>95</v>
      </c>
      <c r="P21" s="189" t="s">
        <v>12</v>
      </c>
      <c r="Q21" s="185">
        <f>第二週明細!W34</f>
        <v>27</v>
      </c>
      <c r="R21" s="188" t="s">
        <v>8</v>
      </c>
      <c r="S21" s="185" t="str">
        <f>第二週明細!W38</f>
        <v>97g</v>
      </c>
      <c r="T21" s="189" t="s">
        <v>12</v>
      </c>
      <c r="U21" s="200" t="str">
        <f>第二週明細!W42</f>
        <v>27g</v>
      </c>
      <c r="V21" s="201"/>
    </row>
    <row r="22" spans="1:22" s="203" customFormat="1" ht="15" customHeight="1">
      <c r="A22" s="244"/>
      <c r="B22" s="274">
        <v>17</v>
      </c>
      <c r="C22" s="274"/>
      <c r="D22" s="274"/>
      <c r="E22" s="275"/>
      <c r="F22" s="280">
        <v>18</v>
      </c>
      <c r="G22" s="281"/>
      <c r="H22" s="281"/>
      <c r="I22" s="282"/>
      <c r="J22" s="331">
        <v>19</v>
      </c>
      <c r="K22" s="332"/>
      <c r="L22" s="332"/>
      <c r="M22" s="333"/>
      <c r="N22" s="345">
        <v>20</v>
      </c>
      <c r="O22" s="345"/>
      <c r="P22" s="345"/>
      <c r="Q22" s="346"/>
      <c r="R22" s="352">
        <v>21</v>
      </c>
      <c r="S22" s="353"/>
      <c r="T22" s="353"/>
      <c r="U22" s="354"/>
      <c r="V22" s="202"/>
    </row>
    <row r="23" spans="1:22" s="203" customFormat="1" ht="15" customHeight="1">
      <c r="A23" s="244"/>
      <c r="B23" s="276" t="s">
        <v>53</v>
      </c>
      <c r="C23" s="276"/>
      <c r="D23" s="276"/>
      <c r="E23" s="277"/>
      <c r="F23" s="283" t="s">
        <v>67</v>
      </c>
      <c r="G23" s="284"/>
      <c r="H23" s="284"/>
      <c r="I23" s="285"/>
      <c r="J23" s="334" t="s">
        <v>252</v>
      </c>
      <c r="K23" s="334"/>
      <c r="L23" s="334"/>
      <c r="M23" s="335"/>
      <c r="N23" s="283" t="s">
        <v>42</v>
      </c>
      <c r="O23" s="284"/>
      <c r="P23" s="284"/>
      <c r="Q23" s="285"/>
      <c r="R23" s="302" t="s">
        <v>197</v>
      </c>
      <c r="S23" s="267"/>
      <c r="T23" s="267"/>
      <c r="U23" s="268"/>
    </row>
    <row r="24" spans="1:22" s="203" customFormat="1" ht="15" customHeight="1">
      <c r="A24" s="244"/>
      <c r="B24" s="328" t="s">
        <v>211</v>
      </c>
      <c r="C24" s="328"/>
      <c r="D24" s="328"/>
      <c r="E24" s="329"/>
      <c r="F24" s="301" t="s">
        <v>148</v>
      </c>
      <c r="G24" s="278"/>
      <c r="H24" s="278"/>
      <c r="I24" s="279"/>
      <c r="J24" s="301" t="s">
        <v>128</v>
      </c>
      <c r="K24" s="278"/>
      <c r="L24" s="278"/>
      <c r="M24" s="279"/>
      <c r="N24" s="278" t="s">
        <v>127</v>
      </c>
      <c r="O24" s="278"/>
      <c r="P24" s="278"/>
      <c r="Q24" s="279"/>
      <c r="R24" s="269"/>
      <c r="S24" s="270"/>
      <c r="T24" s="270"/>
      <c r="U24" s="271"/>
    </row>
    <row r="25" spans="1:22" s="203" customFormat="1" ht="15" customHeight="1">
      <c r="B25" s="292" t="s">
        <v>202</v>
      </c>
      <c r="C25" s="293"/>
      <c r="D25" s="293"/>
      <c r="E25" s="294"/>
      <c r="F25" s="321" t="s">
        <v>150</v>
      </c>
      <c r="G25" s="308"/>
      <c r="H25" s="308"/>
      <c r="I25" s="309"/>
      <c r="J25" s="292" t="s">
        <v>208</v>
      </c>
      <c r="K25" s="293"/>
      <c r="L25" s="293"/>
      <c r="M25" s="294"/>
      <c r="N25" s="308" t="s">
        <v>144</v>
      </c>
      <c r="O25" s="308"/>
      <c r="P25" s="308"/>
      <c r="Q25" s="309"/>
      <c r="R25" s="269"/>
      <c r="S25" s="270"/>
      <c r="T25" s="270"/>
      <c r="U25" s="271"/>
    </row>
    <row r="26" spans="1:22" s="203" customFormat="1" ht="15" customHeight="1">
      <c r="B26" s="295" t="s">
        <v>209</v>
      </c>
      <c r="C26" s="296"/>
      <c r="D26" s="296"/>
      <c r="E26" s="297"/>
      <c r="F26" s="310" t="s">
        <v>149</v>
      </c>
      <c r="G26" s="311"/>
      <c r="H26" s="311"/>
      <c r="I26" s="312"/>
      <c r="J26" s="322" t="s">
        <v>131</v>
      </c>
      <c r="K26" s="323"/>
      <c r="L26" s="323"/>
      <c r="M26" s="324"/>
      <c r="N26" s="350" t="s">
        <v>276</v>
      </c>
      <c r="O26" s="350"/>
      <c r="P26" s="350"/>
      <c r="Q26" s="359"/>
      <c r="R26" s="269"/>
      <c r="S26" s="270"/>
      <c r="T26" s="270"/>
      <c r="U26" s="271"/>
    </row>
    <row r="27" spans="1:22" s="203" customFormat="1" ht="15" customHeight="1">
      <c r="B27" s="298" t="s">
        <v>68</v>
      </c>
      <c r="C27" s="299"/>
      <c r="D27" s="299"/>
      <c r="E27" s="300"/>
      <c r="F27" s="261" t="s">
        <v>273</v>
      </c>
      <c r="G27" s="262"/>
      <c r="H27" s="262"/>
      <c r="I27" s="263"/>
      <c r="J27" s="298" t="s">
        <v>70</v>
      </c>
      <c r="K27" s="299"/>
      <c r="L27" s="299"/>
      <c r="M27" s="300"/>
      <c r="N27" s="299" t="s">
        <v>201</v>
      </c>
      <c r="O27" s="299"/>
      <c r="P27" s="299"/>
      <c r="Q27" s="300"/>
      <c r="R27" s="269"/>
      <c r="S27" s="270"/>
      <c r="T27" s="270"/>
      <c r="U27" s="271"/>
    </row>
    <row r="28" spans="1:22" s="203" customFormat="1" ht="15" customHeight="1">
      <c r="B28" s="264" t="s">
        <v>95</v>
      </c>
      <c r="C28" s="265"/>
      <c r="D28" s="265"/>
      <c r="E28" s="266"/>
      <c r="F28" s="379" t="s">
        <v>96</v>
      </c>
      <c r="G28" s="380"/>
      <c r="H28" s="380"/>
      <c r="I28" s="381"/>
      <c r="J28" s="342" t="s">
        <v>269</v>
      </c>
      <c r="K28" s="343"/>
      <c r="L28" s="343"/>
      <c r="M28" s="344"/>
      <c r="N28" s="265" t="s">
        <v>91</v>
      </c>
      <c r="O28" s="265"/>
      <c r="P28" s="265"/>
      <c r="Q28" s="266"/>
      <c r="R28" s="269"/>
      <c r="S28" s="270"/>
      <c r="T28" s="270"/>
      <c r="U28" s="271"/>
    </row>
    <row r="29" spans="1:22" s="186" customFormat="1" ht="12" customHeight="1">
      <c r="A29" s="243"/>
      <c r="B29" s="207" t="s">
        <v>51</v>
      </c>
      <c r="C29" s="205" t="str">
        <f>第三週明細!W12</f>
        <v>686kcal</v>
      </c>
      <c r="D29" s="205" t="s">
        <v>10</v>
      </c>
      <c r="E29" s="205">
        <f>第三週明細!W8</f>
        <v>23</v>
      </c>
      <c r="F29" s="204" t="s">
        <v>55</v>
      </c>
      <c r="G29" s="205" t="str">
        <f>第三週明細!W20</f>
        <v>696kcal</v>
      </c>
      <c r="H29" s="205" t="s">
        <v>10</v>
      </c>
      <c r="I29" s="205">
        <f>第三週明細!W16</f>
        <v>19</v>
      </c>
      <c r="J29" s="204" t="s">
        <v>55</v>
      </c>
      <c r="K29" s="205" t="str">
        <f>第三週明細!W28</f>
        <v>677kcal</v>
      </c>
      <c r="L29" s="205" t="s">
        <v>10</v>
      </c>
      <c r="M29" s="206" t="str">
        <f>第三週明細!W24</f>
        <v>24g</v>
      </c>
      <c r="N29" s="207" t="s">
        <v>55</v>
      </c>
      <c r="O29" s="205" t="str">
        <f>第三週明細!W36</f>
        <v>705kcal</v>
      </c>
      <c r="P29" s="205" t="s">
        <v>10</v>
      </c>
      <c r="Q29" s="205">
        <f>第三週明細!W32</f>
        <v>22</v>
      </c>
      <c r="R29" s="269"/>
      <c r="S29" s="270"/>
      <c r="T29" s="270"/>
      <c r="U29" s="271"/>
    </row>
    <row r="30" spans="1:22" s="186" customFormat="1" ht="12" customHeight="1" thickBot="1">
      <c r="A30" s="243"/>
      <c r="B30" s="193" t="s">
        <v>8</v>
      </c>
      <c r="C30" s="189">
        <f>第三週明細!W6</f>
        <v>90</v>
      </c>
      <c r="D30" s="189" t="s">
        <v>12</v>
      </c>
      <c r="E30" s="189">
        <f>第三週明細!W10</f>
        <v>26</v>
      </c>
      <c r="F30" s="188" t="s">
        <v>8</v>
      </c>
      <c r="G30" s="189">
        <f>第三週明細!W14</f>
        <v>101</v>
      </c>
      <c r="H30" s="189" t="s">
        <v>12</v>
      </c>
      <c r="I30" s="189">
        <f>第三週明細!W18</f>
        <v>26</v>
      </c>
      <c r="J30" s="188" t="s">
        <v>8</v>
      </c>
      <c r="K30" s="189">
        <f>第三週明細!W22</f>
        <v>97</v>
      </c>
      <c r="L30" s="189" t="s">
        <v>12</v>
      </c>
      <c r="M30" s="189">
        <f>第三週明細!W26</f>
        <v>27</v>
      </c>
      <c r="N30" s="188" t="s">
        <v>8</v>
      </c>
      <c r="O30" s="189">
        <f>第三週明細!W30</f>
        <v>95</v>
      </c>
      <c r="P30" s="189" t="s">
        <v>12</v>
      </c>
      <c r="Q30" s="189">
        <f>第三週明細!W34</f>
        <v>27</v>
      </c>
      <c r="R30" s="303"/>
      <c r="S30" s="304"/>
      <c r="T30" s="304"/>
      <c r="U30" s="305"/>
    </row>
    <row r="31" spans="1:22" ht="15" customHeight="1">
      <c r="A31" s="245"/>
      <c r="B31" s="274">
        <v>24</v>
      </c>
      <c r="C31" s="274"/>
      <c r="D31" s="274"/>
      <c r="E31" s="275"/>
      <c r="F31" s="280">
        <v>25</v>
      </c>
      <c r="G31" s="281"/>
      <c r="H31" s="281"/>
      <c r="I31" s="282"/>
      <c r="J31" s="331">
        <v>26</v>
      </c>
      <c r="K31" s="332"/>
      <c r="L31" s="332"/>
      <c r="M31" s="333"/>
      <c r="N31" s="345">
        <v>27</v>
      </c>
      <c r="O31" s="345"/>
      <c r="P31" s="345"/>
      <c r="Q31" s="346"/>
      <c r="R31" s="352">
        <v>28</v>
      </c>
      <c r="S31" s="353"/>
      <c r="T31" s="353"/>
      <c r="U31" s="354"/>
    </row>
    <row r="32" spans="1:22" ht="15" customHeight="1">
      <c r="A32" s="245"/>
      <c r="B32" s="276"/>
      <c r="C32" s="276"/>
      <c r="D32" s="276"/>
      <c r="E32" s="277"/>
      <c r="F32" s="283"/>
      <c r="G32" s="284"/>
      <c r="H32" s="284"/>
      <c r="I32" s="285"/>
      <c r="J32" s="276"/>
      <c r="K32" s="276"/>
      <c r="L32" s="276"/>
      <c r="M32" s="277"/>
      <c r="N32" s="283"/>
      <c r="O32" s="284"/>
      <c r="P32" s="284"/>
      <c r="Q32" s="285"/>
      <c r="R32" s="355" t="s">
        <v>217</v>
      </c>
      <c r="S32" s="355"/>
      <c r="T32" s="355"/>
      <c r="U32" s="356"/>
    </row>
    <row r="33" spans="1:23" ht="15" customHeight="1">
      <c r="A33" s="245"/>
      <c r="B33" s="287"/>
      <c r="C33" s="287"/>
      <c r="D33" s="287"/>
      <c r="E33" s="288"/>
      <c r="F33" s="286"/>
      <c r="G33" s="287"/>
      <c r="H33" s="287"/>
      <c r="I33" s="288"/>
      <c r="J33" s="371"/>
      <c r="K33" s="372"/>
      <c r="L33" s="372"/>
      <c r="M33" s="373"/>
      <c r="N33" s="372"/>
      <c r="O33" s="372"/>
      <c r="P33" s="372"/>
      <c r="Q33" s="373"/>
      <c r="R33" s="286" t="s">
        <v>151</v>
      </c>
      <c r="S33" s="287"/>
      <c r="T33" s="287"/>
      <c r="U33" s="288"/>
    </row>
    <row r="34" spans="1:23" ht="15" customHeight="1">
      <c r="B34" s="289"/>
      <c r="C34" s="290"/>
      <c r="D34" s="290"/>
      <c r="E34" s="291"/>
      <c r="F34" s="316"/>
      <c r="G34" s="317"/>
      <c r="H34" s="317"/>
      <c r="I34" s="318"/>
      <c r="J34" s="374"/>
      <c r="K34" s="375"/>
      <c r="L34" s="375"/>
      <c r="M34" s="376"/>
      <c r="N34" s="377"/>
      <c r="O34" s="377"/>
      <c r="P34" s="377"/>
      <c r="Q34" s="378"/>
      <c r="R34" s="289" t="s">
        <v>152</v>
      </c>
      <c r="S34" s="290"/>
      <c r="T34" s="290"/>
      <c r="U34" s="291"/>
    </row>
    <row r="35" spans="1:23" ht="15" customHeight="1">
      <c r="B35" s="295"/>
      <c r="C35" s="296"/>
      <c r="D35" s="296"/>
      <c r="E35" s="297"/>
      <c r="F35" s="366"/>
      <c r="G35" s="367"/>
      <c r="H35" s="367"/>
      <c r="I35" s="368"/>
      <c r="J35" s="322"/>
      <c r="K35" s="323"/>
      <c r="L35" s="323"/>
      <c r="M35" s="324"/>
      <c r="N35" s="323"/>
      <c r="O35" s="323"/>
      <c r="P35" s="323"/>
      <c r="Q35" s="324"/>
      <c r="R35" s="322" t="s">
        <v>153</v>
      </c>
      <c r="S35" s="323"/>
      <c r="T35" s="323"/>
      <c r="U35" s="324"/>
    </row>
    <row r="36" spans="1:23" ht="15" customHeight="1">
      <c r="B36" s="298"/>
      <c r="C36" s="299"/>
      <c r="D36" s="299"/>
      <c r="E36" s="300"/>
      <c r="F36" s="298"/>
      <c r="G36" s="299"/>
      <c r="H36" s="299"/>
      <c r="I36" s="300"/>
      <c r="J36" s="298"/>
      <c r="K36" s="299"/>
      <c r="L36" s="299"/>
      <c r="M36" s="300"/>
      <c r="N36" s="299"/>
      <c r="O36" s="299"/>
      <c r="P36" s="299"/>
      <c r="Q36" s="300"/>
      <c r="R36" s="261" t="s">
        <v>104</v>
      </c>
      <c r="S36" s="262"/>
      <c r="T36" s="262"/>
      <c r="U36" s="263"/>
    </row>
    <row r="37" spans="1:23" ht="15" customHeight="1">
      <c r="B37" s="360"/>
      <c r="C37" s="364"/>
      <c r="D37" s="364"/>
      <c r="E37" s="365"/>
      <c r="F37" s="264"/>
      <c r="G37" s="265"/>
      <c r="H37" s="265"/>
      <c r="I37" s="266"/>
      <c r="J37" s="360"/>
      <c r="K37" s="361"/>
      <c r="L37" s="361"/>
      <c r="M37" s="362"/>
      <c r="N37" s="265"/>
      <c r="O37" s="265"/>
      <c r="P37" s="265"/>
      <c r="Q37" s="266"/>
      <c r="R37" s="264" t="s">
        <v>91</v>
      </c>
      <c r="S37" s="265"/>
      <c r="T37" s="265"/>
      <c r="U37" s="266"/>
      <c r="W37" s="238"/>
    </row>
    <row r="38" spans="1:23" ht="11.25" customHeight="1">
      <c r="B38" s="204"/>
      <c r="C38" s="205"/>
      <c r="D38" s="205"/>
      <c r="E38" s="206"/>
      <c r="F38" s="204"/>
      <c r="G38" s="205"/>
      <c r="H38" s="205"/>
      <c r="I38" s="205"/>
      <c r="J38" s="204"/>
      <c r="K38" s="205"/>
      <c r="L38" s="205"/>
      <c r="M38" s="206"/>
      <c r="N38" s="207"/>
      <c r="O38" s="205"/>
      <c r="P38" s="205"/>
      <c r="Q38" s="200"/>
      <c r="R38" s="204" t="s">
        <v>51</v>
      </c>
      <c r="S38" s="205" t="str">
        <f>第四週明細!W44</f>
        <v>665kcal</v>
      </c>
      <c r="T38" s="205" t="s">
        <v>10</v>
      </c>
      <c r="U38" s="205">
        <f>第四週明細!W40</f>
        <v>17</v>
      </c>
      <c r="W38" s="238"/>
    </row>
    <row r="39" spans="1:23" ht="12.75" customHeight="1" thickBot="1">
      <c r="B39" s="188"/>
      <c r="C39" s="189"/>
      <c r="D39" s="189"/>
      <c r="E39" s="192"/>
      <c r="F39" s="188"/>
      <c r="G39" s="189"/>
      <c r="H39" s="189"/>
      <c r="I39" s="189"/>
      <c r="J39" s="188"/>
      <c r="K39" s="189"/>
      <c r="L39" s="189"/>
      <c r="M39" s="189"/>
      <c r="N39" s="188"/>
      <c r="O39" s="189"/>
      <c r="P39" s="189"/>
      <c r="Q39" s="192"/>
      <c r="R39" s="188" t="s">
        <v>8</v>
      </c>
      <c r="S39" s="189">
        <f>第四週明細!W38</f>
        <v>102</v>
      </c>
      <c r="T39" s="189" t="s">
        <v>12</v>
      </c>
      <c r="U39" s="189">
        <f>第四週明細!W42</f>
        <v>23</v>
      </c>
      <c r="W39" s="238"/>
    </row>
    <row r="40" spans="1:23" s="179" customFormat="1" ht="15" customHeight="1">
      <c r="A40" s="181"/>
      <c r="B40" s="246"/>
      <c r="C40" s="178"/>
      <c r="D40" s="178"/>
      <c r="E40" s="178"/>
      <c r="F40" s="178"/>
      <c r="G40" s="178"/>
      <c r="H40" s="256"/>
      <c r="I40" s="256"/>
      <c r="J40" s="351"/>
      <c r="K40" s="351"/>
      <c r="L40" s="351"/>
      <c r="M40" s="351"/>
      <c r="N40" s="357"/>
      <c r="O40" s="357"/>
      <c r="P40" s="357"/>
      <c r="Q40" s="357"/>
      <c r="R40" s="358"/>
      <c r="S40" s="358"/>
      <c r="T40" s="358"/>
      <c r="U40" s="358"/>
      <c r="V40" s="181"/>
      <c r="W40" s="181"/>
    </row>
    <row r="41" spans="1:23" s="179" customFormat="1" ht="15" customHeight="1">
      <c r="A41" s="181"/>
      <c r="B41" s="253" t="s">
        <v>58</v>
      </c>
      <c r="C41" s="225"/>
      <c r="D41" s="225"/>
      <c r="E41" s="219"/>
      <c r="F41" s="178"/>
      <c r="G41" s="178"/>
      <c r="H41" s="258"/>
      <c r="I41" s="258"/>
      <c r="J41" s="369"/>
      <c r="K41" s="369"/>
      <c r="L41" s="369"/>
      <c r="M41" s="369"/>
      <c r="N41" s="370"/>
      <c r="O41" s="370"/>
      <c r="P41" s="370"/>
      <c r="Q41" s="370"/>
      <c r="R41" s="363"/>
      <c r="S41" s="363"/>
      <c r="T41" s="363"/>
      <c r="U41" s="363"/>
      <c r="V41" s="190"/>
      <c r="W41" s="181"/>
    </row>
    <row r="42" spans="1:23" s="179" customFormat="1" ht="15" customHeight="1">
      <c r="A42" s="181"/>
      <c r="B42" s="253" t="s">
        <v>59</v>
      </c>
      <c r="C42" s="225"/>
      <c r="D42" s="225"/>
      <c r="E42" s="220"/>
      <c r="F42" s="182"/>
      <c r="G42" s="178"/>
      <c r="H42" s="257"/>
      <c r="I42" s="257"/>
      <c r="J42" s="349"/>
      <c r="K42" s="349"/>
      <c r="L42" s="349"/>
      <c r="M42" s="349"/>
      <c r="N42" s="349"/>
      <c r="O42" s="349"/>
      <c r="P42" s="349"/>
      <c r="Q42" s="349"/>
      <c r="R42" s="349"/>
      <c r="S42" s="349"/>
      <c r="T42" s="349"/>
      <c r="U42" s="349"/>
      <c r="V42" s="190"/>
      <c r="W42" s="181"/>
    </row>
    <row r="43" spans="1:23" s="179" customFormat="1" ht="15" customHeight="1">
      <c r="A43" s="181"/>
      <c r="B43" s="254" t="s">
        <v>60</v>
      </c>
      <c r="C43" s="221"/>
      <c r="D43" s="221"/>
      <c r="E43" s="222"/>
      <c r="F43" s="183"/>
      <c r="G43" s="178"/>
      <c r="H43" s="235"/>
      <c r="I43" s="249"/>
      <c r="J43" s="293"/>
      <c r="K43" s="293"/>
      <c r="L43" s="293"/>
      <c r="M43" s="293"/>
      <c r="N43" s="308"/>
      <c r="O43" s="308"/>
      <c r="P43" s="308"/>
      <c r="Q43" s="308"/>
      <c r="R43" s="293"/>
      <c r="S43" s="293"/>
      <c r="T43" s="293"/>
      <c r="U43" s="293"/>
      <c r="V43" s="181"/>
      <c r="W43" s="181"/>
    </row>
    <row r="44" spans="1:23" s="179" customFormat="1" ht="15" customHeight="1">
      <c r="A44" s="181"/>
      <c r="B44" s="255" t="s">
        <v>57</v>
      </c>
      <c r="C44" s="223"/>
      <c r="D44" s="223"/>
      <c r="E44" s="224"/>
      <c r="F44" s="241"/>
      <c r="G44" s="178"/>
      <c r="H44" s="234"/>
      <c r="I44" s="250"/>
      <c r="J44" s="323"/>
      <c r="K44" s="323"/>
      <c r="L44" s="323"/>
      <c r="M44" s="323"/>
      <c r="N44" s="350"/>
      <c r="O44" s="350"/>
      <c r="P44" s="350"/>
      <c r="Q44" s="350"/>
      <c r="R44" s="323"/>
      <c r="S44" s="323"/>
      <c r="T44" s="323"/>
      <c r="U44" s="323"/>
      <c r="V44" s="190"/>
      <c r="W44" s="181"/>
    </row>
    <row r="45" spans="1:23" s="179" customFormat="1" ht="15" customHeight="1">
      <c r="A45" s="181"/>
      <c r="B45" s="246"/>
      <c r="C45" s="178"/>
      <c r="D45" s="178"/>
      <c r="E45" s="178"/>
      <c r="F45" s="208"/>
      <c r="G45" s="178"/>
      <c r="H45" s="233"/>
      <c r="I45" s="248"/>
      <c r="J45" s="299"/>
      <c r="K45" s="299"/>
      <c r="L45" s="299"/>
      <c r="M45" s="299"/>
      <c r="N45" s="299"/>
      <c r="O45" s="299"/>
      <c r="P45" s="299"/>
      <c r="Q45" s="299"/>
      <c r="R45" s="299"/>
      <c r="S45" s="299"/>
      <c r="T45" s="299"/>
      <c r="U45" s="299"/>
      <c r="V45" s="181"/>
      <c r="W45" s="181"/>
    </row>
    <row r="46" spans="1:23" s="179" customFormat="1" ht="15" customHeight="1">
      <c r="A46" s="181"/>
      <c r="B46" s="246"/>
      <c r="C46" s="208"/>
      <c r="D46" s="178"/>
      <c r="E46" s="178"/>
      <c r="F46" s="178"/>
      <c r="G46" s="178"/>
      <c r="H46" s="202"/>
      <c r="I46" s="202"/>
      <c r="J46" s="336"/>
      <c r="K46" s="336"/>
      <c r="L46" s="336"/>
      <c r="M46" s="336"/>
      <c r="N46" s="314"/>
      <c r="O46" s="314"/>
      <c r="P46" s="314"/>
      <c r="Q46" s="314"/>
      <c r="R46" s="336"/>
      <c r="S46" s="336"/>
      <c r="T46" s="336"/>
      <c r="U46" s="336"/>
      <c r="W46" s="181"/>
    </row>
    <row r="47" spans="1:23" s="186" customFormat="1" ht="12" customHeight="1">
      <c r="A47" s="252"/>
      <c r="B47" s="246"/>
      <c r="C47" s="178"/>
      <c r="D47" s="178"/>
      <c r="E47" s="178"/>
      <c r="F47" s="246"/>
      <c r="G47" s="246"/>
      <c r="H47" s="247"/>
      <c r="I47" s="247"/>
      <c r="J47" s="247"/>
      <c r="K47" s="247"/>
      <c r="L47" s="247"/>
      <c r="M47" s="247"/>
      <c r="N47" s="247"/>
      <c r="O47" s="247"/>
      <c r="P47" s="247"/>
      <c r="Q47" s="247"/>
      <c r="R47" s="247"/>
      <c r="S47" s="247"/>
      <c r="T47" s="247"/>
      <c r="U47" s="247"/>
      <c r="W47" s="252"/>
    </row>
    <row r="48" spans="1:23" s="186" customFormat="1" ht="12" customHeight="1">
      <c r="A48" s="252"/>
      <c r="B48" s="247"/>
      <c r="C48" s="247"/>
      <c r="D48" s="247"/>
      <c r="E48" s="247"/>
      <c r="F48" s="247"/>
      <c r="G48" s="247"/>
      <c r="H48" s="247"/>
      <c r="I48" s="247"/>
      <c r="J48" s="247"/>
      <c r="K48" s="247"/>
      <c r="L48" s="247"/>
      <c r="M48" s="247"/>
      <c r="N48" s="247"/>
      <c r="O48" s="247"/>
      <c r="P48" s="247"/>
      <c r="Q48" s="247"/>
      <c r="R48" s="247"/>
      <c r="S48" s="247"/>
      <c r="T48" s="247"/>
      <c r="U48" s="247"/>
      <c r="W48" s="252"/>
    </row>
    <row r="49" spans="2:23">
      <c r="B49" s="246"/>
      <c r="I49" s="246"/>
      <c r="M49" s="246"/>
      <c r="R49" s="246"/>
      <c r="S49" s="246"/>
      <c r="T49" s="246"/>
      <c r="U49" s="246"/>
      <c r="W49" s="246"/>
    </row>
    <row r="50" spans="2:23">
      <c r="R50" s="246"/>
      <c r="S50" s="246"/>
      <c r="T50" s="246"/>
      <c r="U50" s="246"/>
    </row>
  </sheetData>
  <mergeCells count="148">
    <mergeCell ref="R14:U14"/>
    <mergeCell ref="R15:U15"/>
    <mergeCell ref="N9:Q9"/>
    <mergeCell ref="N10:Q10"/>
    <mergeCell ref="N13:Q13"/>
    <mergeCell ref="N14:Q14"/>
    <mergeCell ref="N22:Q22"/>
    <mergeCell ref="N17:Q17"/>
    <mergeCell ref="N18:Q18"/>
    <mergeCell ref="N19:Q19"/>
    <mergeCell ref="R16:U16"/>
    <mergeCell ref="N16:Q16"/>
    <mergeCell ref="R19:U19"/>
    <mergeCell ref="B34:E34"/>
    <mergeCell ref="N24:Q24"/>
    <mergeCell ref="N23:Q23"/>
    <mergeCell ref="F31:I31"/>
    <mergeCell ref="F32:I32"/>
    <mergeCell ref="F33:I33"/>
    <mergeCell ref="F34:I34"/>
    <mergeCell ref="J31:M31"/>
    <mergeCell ref="N31:Q31"/>
    <mergeCell ref="J32:M32"/>
    <mergeCell ref="N32:Q32"/>
    <mergeCell ref="J33:M33"/>
    <mergeCell ref="N33:Q33"/>
    <mergeCell ref="J34:M34"/>
    <mergeCell ref="N34:Q34"/>
    <mergeCell ref="F26:I26"/>
    <mergeCell ref="F27:I27"/>
    <mergeCell ref="F28:I28"/>
    <mergeCell ref="B28:E28"/>
    <mergeCell ref="R46:U46"/>
    <mergeCell ref="R44:U44"/>
    <mergeCell ref="R43:U43"/>
    <mergeCell ref="R42:U42"/>
    <mergeCell ref="R41:U41"/>
    <mergeCell ref="B35:E35"/>
    <mergeCell ref="B36:E36"/>
    <mergeCell ref="B37:E37"/>
    <mergeCell ref="F35:I35"/>
    <mergeCell ref="F36:I36"/>
    <mergeCell ref="F37:I37"/>
    <mergeCell ref="J35:M35"/>
    <mergeCell ref="N35:Q35"/>
    <mergeCell ref="J36:M36"/>
    <mergeCell ref="N36:Q36"/>
    <mergeCell ref="J37:M37"/>
    <mergeCell ref="N37:Q37"/>
    <mergeCell ref="R45:U45"/>
    <mergeCell ref="J41:M41"/>
    <mergeCell ref="J42:M42"/>
    <mergeCell ref="J43:M43"/>
    <mergeCell ref="J44:M44"/>
    <mergeCell ref="J45:M45"/>
    <mergeCell ref="N41:Q41"/>
    <mergeCell ref="J40:M40"/>
    <mergeCell ref="R17:U17"/>
    <mergeCell ref="R18:U18"/>
    <mergeCell ref="R4:U4"/>
    <mergeCell ref="R5:U5"/>
    <mergeCell ref="R6:U6"/>
    <mergeCell ref="R7:U7"/>
    <mergeCell ref="R8:U8"/>
    <mergeCell ref="N40:Q40"/>
    <mergeCell ref="N27:Q27"/>
    <mergeCell ref="R31:U31"/>
    <mergeCell ref="R32:U32"/>
    <mergeCell ref="R33:U33"/>
    <mergeCell ref="N28:Q28"/>
    <mergeCell ref="J27:M27"/>
    <mergeCell ref="J28:M28"/>
    <mergeCell ref="R40:U40"/>
    <mergeCell ref="R34:U34"/>
    <mergeCell ref="R35:U35"/>
    <mergeCell ref="N26:Q26"/>
    <mergeCell ref="R22:U22"/>
    <mergeCell ref="R9:U9"/>
    <mergeCell ref="R10:U10"/>
    <mergeCell ref="R13:U13"/>
    <mergeCell ref="N45:Q45"/>
    <mergeCell ref="N46:Q46"/>
    <mergeCell ref="J22:M22"/>
    <mergeCell ref="J23:M23"/>
    <mergeCell ref="J46:M46"/>
    <mergeCell ref="J4:M4"/>
    <mergeCell ref="J18:M18"/>
    <mergeCell ref="J5:M5"/>
    <mergeCell ref="J6:M6"/>
    <mergeCell ref="J8:M8"/>
    <mergeCell ref="J9:M9"/>
    <mergeCell ref="J10:M10"/>
    <mergeCell ref="J13:M13"/>
    <mergeCell ref="J14:M14"/>
    <mergeCell ref="J15:M15"/>
    <mergeCell ref="N4:Q4"/>
    <mergeCell ref="N5:Q5"/>
    <mergeCell ref="N6:Q6"/>
    <mergeCell ref="N7:Q7"/>
    <mergeCell ref="N42:Q42"/>
    <mergeCell ref="N43:Q43"/>
    <mergeCell ref="N44:Q44"/>
    <mergeCell ref="N15:Q15"/>
    <mergeCell ref="J26:M26"/>
    <mergeCell ref="B1:I3"/>
    <mergeCell ref="N25:Q25"/>
    <mergeCell ref="F17:I17"/>
    <mergeCell ref="F18:I18"/>
    <mergeCell ref="F19:I19"/>
    <mergeCell ref="F22:I22"/>
    <mergeCell ref="F23:I23"/>
    <mergeCell ref="F16:I16"/>
    <mergeCell ref="B19:E19"/>
    <mergeCell ref="N2:P3"/>
    <mergeCell ref="F24:I24"/>
    <mergeCell ref="F25:I25"/>
    <mergeCell ref="J17:M17"/>
    <mergeCell ref="J19:M19"/>
    <mergeCell ref="N8:Q8"/>
    <mergeCell ref="B23:E23"/>
    <mergeCell ref="B24:E24"/>
    <mergeCell ref="F4:I4"/>
    <mergeCell ref="J7:M7"/>
    <mergeCell ref="B4:E4"/>
    <mergeCell ref="R36:U36"/>
    <mergeCell ref="R37:U37"/>
    <mergeCell ref="B5:E10"/>
    <mergeCell ref="F5:I10"/>
    <mergeCell ref="B13:E13"/>
    <mergeCell ref="B14:E14"/>
    <mergeCell ref="B15:E15"/>
    <mergeCell ref="F13:I13"/>
    <mergeCell ref="F14:I14"/>
    <mergeCell ref="F15:I15"/>
    <mergeCell ref="J16:M16"/>
    <mergeCell ref="B25:E25"/>
    <mergeCell ref="B26:E26"/>
    <mergeCell ref="B27:E27"/>
    <mergeCell ref="B16:E16"/>
    <mergeCell ref="B17:E17"/>
    <mergeCell ref="J24:M24"/>
    <mergeCell ref="J25:M25"/>
    <mergeCell ref="B18:E18"/>
    <mergeCell ref="B22:E22"/>
    <mergeCell ref="R23:U30"/>
    <mergeCell ref="B31:E31"/>
    <mergeCell ref="B32:E32"/>
    <mergeCell ref="B33:E33"/>
  </mergeCells>
  <phoneticPr fontId="19" type="noConversion"/>
  <pageMargins left="0.11811023622047245" right="0.11811023622047245" top="0" bottom="0" header="0.11811023622047245" footer="0.11811023622047245"/>
  <pageSetup paperSize="9"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zoomScale="60" workbookViewId="0">
      <selection activeCell="P36" sqref="P36"/>
    </sheetView>
  </sheetViews>
  <sheetFormatPr defaultRowHeight="20.25"/>
  <cols>
    <col min="1" max="1" width="1.875" style="110" customWidth="1"/>
    <col min="2" max="2" width="4.875" style="153" customWidth="1"/>
    <col min="3" max="3" width="0" style="110" hidden="1" customWidth="1"/>
    <col min="4" max="4" width="18.625" style="110" customWidth="1"/>
    <col min="5" max="5" width="5.625" style="154" customWidth="1"/>
    <col min="6" max="6" width="9.625" style="110" customWidth="1"/>
    <col min="7" max="7" width="18.625" style="110" customWidth="1"/>
    <col min="8" max="8" width="5.625" style="154" customWidth="1"/>
    <col min="9" max="9" width="9.625" style="110" customWidth="1"/>
    <col min="10" max="10" width="18.625" style="110" customWidth="1"/>
    <col min="11" max="11" width="5.625" style="154" customWidth="1"/>
    <col min="12" max="12" width="9.625" style="110" customWidth="1"/>
    <col min="13" max="13" width="18.625" style="110" customWidth="1"/>
    <col min="14" max="14" width="5.625" style="154" customWidth="1"/>
    <col min="15" max="15" width="9.625" style="110" customWidth="1"/>
    <col min="16" max="16" width="18.625" style="110" customWidth="1"/>
    <col min="17" max="17" width="5.625" style="154" customWidth="1"/>
    <col min="18" max="18" width="9.625" style="110" customWidth="1"/>
    <col min="19" max="19" width="18.625" style="110" customWidth="1"/>
    <col min="20" max="20" width="5.625" style="154" customWidth="1"/>
    <col min="21" max="21" width="9.625" style="110" customWidth="1"/>
    <col min="22" max="22" width="5.25" style="162" customWidth="1"/>
    <col min="23" max="23" width="11.75" style="159" customWidth="1"/>
    <col min="24" max="24" width="11.25" style="160" customWidth="1"/>
    <col min="25" max="25" width="6.625" style="163" customWidth="1"/>
    <col min="26" max="26" width="10.625" style="110" customWidth="1"/>
    <col min="27" max="27" width="6" style="83" hidden="1" customWidth="1"/>
    <col min="28" max="28" width="5.5" style="84" hidden="1" customWidth="1"/>
    <col min="29" max="29" width="7.75" style="83" hidden="1" customWidth="1"/>
    <col min="30" max="30" width="8" style="83" hidden="1" customWidth="1"/>
    <col min="31" max="31" width="9" style="83" hidden="1" customWidth="1"/>
    <col min="32" max="32" width="6.875" style="83" hidden="1" customWidth="1"/>
    <col min="33" max="16384" width="9" style="110"/>
  </cols>
  <sheetData>
    <row r="1" spans="2:32" s="70" customFormat="1" ht="38.25">
      <c r="B1" s="390" t="s">
        <v>106</v>
      </c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69"/>
      <c r="AB1" s="71"/>
    </row>
    <row r="2" spans="2:32" s="70" customFormat="1" ht="9.75" customHeight="1">
      <c r="B2" s="391"/>
      <c r="C2" s="392"/>
      <c r="D2" s="392"/>
      <c r="E2" s="392"/>
      <c r="F2" s="392"/>
      <c r="G2" s="392"/>
      <c r="H2" s="72"/>
      <c r="I2" s="69"/>
      <c r="J2" s="69"/>
      <c r="K2" s="72"/>
      <c r="L2" s="69"/>
      <c r="M2" s="69"/>
      <c r="N2" s="72"/>
      <c r="O2" s="69"/>
      <c r="P2" s="69"/>
      <c r="Q2" s="72"/>
      <c r="R2" s="69"/>
      <c r="S2" s="69"/>
      <c r="T2" s="72"/>
      <c r="U2" s="69"/>
      <c r="V2" s="73"/>
      <c r="W2" s="74"/>
      <c r="X2" s="75"/>
      <c r="Y2" s="74"/>
      <c r="Z2" s="69"/>
      <c r="AB2" s="71"/>
    </row>
    <row r="3" spans="2:32" s="83" customFormat="1" ht="31.5" customHeight="1" thickBot="1">
      <c r="B3" s="166" t="s">
        <v>38</v>
      </c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0"/>
      <c r="T3" s="77"/>
      <c r="U3" s="77"/>
      <c r="V3" s="78"/>
      <c r="W3" s="79"/>
      <c r="X3" s="80"/>
      <c r="Y3" s="81"/>
      <c r="Z3" s="82"/>
      <c r="AB3" s="84"/>
    </row>
    <row r="4" spans="2:32" s="98" customFormat="1" ht="43.5">
      <c r="B4" s="85" t="s">
        <v>0</v>
      </c>
      <c r="C4" s="86" t="s">
        <v>1</v>
      </c>
      <c r="D4" s="87" t="s">
        <v>2</v>
      </c>
      <c r="E4" s="88" t="s">
        <v>37</v>
      </c>
      <c r="F4" s="87"/>
      <c r="G4" s="87" t="s">
        <v>3</v>
      </c>
      <c r="H4" s="88" t="s">
        <v>37</v>
      </c>
      <c r="I4" s="87"/>
      <c r="J4" s="87" t="s">
        <v>4</v>
      </c>
      <c r="K4" s="88" t="s">
        <v>37</v>
      </c>
      <c r="L4" s="89"/>
      <c r="M4" s="87" t="s">
        <v>4</v>
      </c>
      <c r="N4" s="88" t="s">
        <v>37</v>
      </c>
      <c r="O4" s="87"/>
      <c r="P4" s="87" t="s">
        <v>4</v>
      </c>
      <c r="Q4" s="88" t="s">
        <v>37</v>
      </c>
      <c r="R4" s="87"/>
      <c r="S4" s="90" t="s">
        <v>5</v>
      </c>
      <c r="T4" s="88" t="s">
        <v>37</v>
      </c>
      <c r="U4" s="87"/>
      <c r="V4" s="18" t="s">
        <v>6</v>
      </c>
      <c r="W4" s="91" t="s">
        <v>7</v>
      </c>
      <c r="X4" s="92" t="s">
        <v>14</v>
      </c>
      <c r="Y4" s="93" t="s">
        <v>15</v>
      </c>
      <c r="Z4" s="94"/>
      <c r="AA4" s="95"/>
      <c r="AB4" s="96"/>
      <c r="AC4" s="97"/>
      <c r="AD4" s="97"/>
      <c r="AE4" s="97"/>
      <c r="AF4" s="97"/>
    </row>
    <row r="5" spans="2:32" s="104" customFormat="1" ht="41.25" customHeight="1">
      <c r="B5" s="99">
        <v>4</v>
      </c>
      <c r="C5" s="385"/>
      <c r="D5" s="100"/>
      <c r="E5" s="100" t="s">
        <v>16</v>
      </c>
      <c r="F5" s="26" t="s">
        <v>17</v>
      </c>
      <c r="G5" s="100">
        <f>'0401-0430菜單'!B6</f>
        <v>0</v>
      </c>
      <c r="H5" s="100" t="s">
        <v>74</v>
      </c>
      <c r="I5" s="26" t="s">
        <v>17</v>
      </c>
      <c r="J5" s="100">
        <f>'0401-0430菜單'!B7</f>
        <v>0</v>
      </c>
      <c r="K5" s="100" t="s">
        <v>19</v>
      </c>
      <c r="L5" s="26" t="s">
        <v>17</v>
      </c>
      <c r="M5" s="100">
        <f>'0401-0430菜單'!B8</f>
        <v>0</v>
      </c>
      <c r="N5" s="100" t="s">
        <v>39</v>
      </c>
      <c r="O5" s="26" t="s">
        <v>17</v>
      </c>
      <c r="P5" s="100">
        <f>'0401-0430菜單'!B9</f>
        <v>0</v>
      </c>
      <c r="Q5" s="100" t="s">
        <v>20</v>
      </c>
      <c r="R5" s="26" t="s">
        <v>17</v>
      </c>
      <c r="S5" s="100">
        <f>'0401-0430菜單'!B10</f>
        <v>0</v>
      </c>
      <c r="T5" s="100" t="s">
        <v>18</v>
      </c>
      <c r="U5" s="26" t="s">
        <v>17</v>
      </c>
      <c r="V5" s="386"/>
      <c r="W5" s="101"/>
      <c r="X5" s="102"/>
      <c r="Y5" s="103"/>
      <c r="Z5" s="83"/>
      <c r="AA5" s="83"/>
      <c r="AB5" s="84"/>
      <c r="AC5" s="83" t="s">
        <v>21</v>
      </c>
      <c r="AD5" s="83" t="s">
        <v>22</v>
      </c>
      <c r="AE5" s="83" t="s">
        <v>23</v>
      </c>
      <c r="AF5" s="83" t="s">
        <v>24</v>
      </c>
    </row>
    <row r="6" spans="2:32" ht="27.95" customHeight="1">
      <c r="B6" s="105" t="s">
        <v>9</v>
      </c>
      <c r="C6" s="385"/>
      <c r="D6" s="32"/>
      <c r="E6" s="32"/>
      <c r="F6" s="32"/>
      <c r="G6" s="33"/>
      <c r="H6" s="31"/>
      <c r="I6" s="33"/>
      <c r="J6" s="33"/>
      <c r="K6" s="33"/>
      <c r="L6" s="33"/>
      <c r="M6" s="33"/>
      <c r="N6" s="34"/>
      <c r="O6" s="33"/>
      <c r="P6" s="32"/>
      <c r="Q6" s="32"/>
      <c r="R6" s="32"/>
      <c r="S6" s="31"/>
      <c r="T6" s="32"/>
      <c r="U6" s="32"/>
      <c r="V6" s="387"/>
      <c r="W6" s="106"/>
      <c r="X6" s="107"/>
      <c r="Y6" s="108"/>
      <c r="Z6" s="82"/>
      <c r="AA6" s="109" t="s">
        <v>25</v>
      </c>
      <c r="AB6" s="84">
        <v>6</v>
      </c>
      <c r="AC6" s="84">
        <f>AB6*2</f>
        <v>12</v>
      </c>
      <c r="AD6" s="84"/>
      <c r="AE6" s="84">
        <f>AB6*15</f>
        <v>90</v>
      </c>
      <c r="AF6" s="84">
        <f>AC6*4+AE6*4</f>
        <v>408</v>
      </c>
    </row>
    <row r="7" spans="2:32" ht="27.95" customHeight="1">
      <c r="B7" s="105">
        <v>3</v>
      </c>
      <c r="C7" s="385"/>
      <c r="D7" s="32"/>
      <c r="E7" s="32"/>
      <c r="F7" s="32"/>
      <c r="G7" s="33"/>
      <c r="H7" s="31"/>
      <c r="I7" s="33"/>
      <c r="J7" s="33"/>
      <c r="K7" s="116"/>
      <c r="L7" s="33"/>
      <c r="M7" s="33"/>
      <c r="N7" s="34"/>
      <c r="O7" s="33"/>
      <c r="P7" s="32"/>
      <c r="Q7" s="32"/>
      <c r="R7" s="32"/>
      <c r="S7" s="31"/>
      <c r="T7" s="32"/>
      <c r="U7" s="32"/>
      <c r="V7" s="387"/>
      <c r="W7" s="111"/>
      <c r="X7" s="112"/>
      <c r="Y7" s="108"/>
      <c r="Z7" s="83"/>
      <c r="AA7" s="113" t="s">
        <v>26</v>
      </c>
      <c r="AB7" s="84">
        <v>2</v>
      </c>
      <c r="AC7" s="114">
        <f>AB7*7</f>
        <v>14</v>
      </c>
      <c r="AD7" s="84">
        <f>AB7*5</f>
        <v>10</v>
      </c>
      <c r="AE7" s="84" t="s">
        <v>27</v>
      </c>
      <c r="AF7" s="115">
        <f>AC7*4+AD7*9</f>
        <v>146</v>
      </c>
    </row>
    <row r="8" spans="2:32" ht="27.95" customHeight="1">
      <c r="B8" s="105" t="s">
        <v>11</v>
      </c>
      <c r="C8" s="385"/>
      <c r="D8" s="32"/>
      <c r="E8" s="42"/>
      <c r="F8" s="32"/>
      <c r="G8" s="32"/>
      <c r="H8" s="42"/>
      <c r="I8" s="32"/>
      <c r="J8" s="33"/>
      <c r="K8" s="116"/>
      <c r="L8" s="33"/>
      <c r="M8" s="34"/>
      <c r="N8" s="42"/>
      <c r="O8" s="33"/>
      <c r="P8" s="32"/>
      <c r="Q8" s="42"/>
      <c r="R8" s="32"/>
      <c r="S8" s="31"/>
      <c r="T8" s="42"/>
      <c r="U8" s="32"/>
      <c r="V8" s="387"/>
      <c r="W8" s="106"/>
      <c r="X8" s="112"/>
      <c r="Y8" s="108"/>
      <c r="Z8" s="82"/>
      <c r="AA8" s="83" t="s">
        <v>28</v>
      </c>
      <c r="AB8" s="84">
        <v>1.7</v>
      </c>
      <c r="AC8" s="84">
        <f>AB8*1</f>
        <v>1.7</v>
      </c>
      <c r="AD8" s="84" t="s">
        <v>27</v>
      </c>
      <c r="AE8" s="84">
        <f>AB8*5</f>
        <v>8.5</v>
      </c>
      <c r="AF8" s="84">
        <f>AC8*4+AE8*4</f>
        <v>40.799999999999997</v>
      </c>
    </row>
    <row r="9" spans="2:32" ht="27.95" customHeight="1">
      <c r="B9" s="393" t="s">
        <v>33</v>
      </c>
      <c r="C9" s="385"/>
      <c r="D9" s="32"/>
      <c r="E9" s="42"/>
      <c r="F9" s="32"/>
      <c r="G9" s="32"/>
      <c r="H9" s="42"/>
      <c r="I9" s="32"/>
      <c r="J9" s="32"/>
      <c r="K9" s="42"/>
      <c r="L9" s="32"/>
      <c r="M9" s="34"/>
      <c r="N9" s="42"/>
      <c r="O9" s="33"/>
      <c r="P9" s="32"/>
      <c r="Q9" s="42"/>
      <c r="R9" s="32"/>
      <c r="S9" s="31"/>
      <c r="T9" s="42"/>
      <c r="U9" s="32"/>
      <c r="V9" s="387"/>
      <c r="W9" s="111"/>
      <c r="X9" s="112"/>
      <c r="Y9" s="108"/>
      <c r="Z9" s="83"/>
      <c r="AA9" s="83" t="s">
        <v>30</v>
      </c>
      <c r="AB9" s="84">
        <v>2.5</v>
      </c>
      <c r="AC9" s="84"/>
      <c r="AD9" s="84">
        <f>AB9*5</f>
        <v>12.5</v>
      </c>
      <c r="AE9" s="84" t="s">
        <v>27</v>
      </c>
      <c r="AF9" s="84">
        <f>AD9*9</f>
        <v>112.5</v>
      </c>
    </row>
    <row r="10" spans="2:32" ht="27.95" customHeight="1">
      <c r="B10" s="393"/>
      <c r="C10" s="385"/>
      <c r="D10" s="34"/>
      <c r="E10" s="34"/>
      <c r="F10" s="34"/>
      <c r="G10" s="32"/>
      <c r="H10" s="42"/>
      <c r="I10" s="32"/>
      <c r="J10" s="32"/>
      <c r="K10" s="42"/>
      <c r="L10" s="32"/>
      <c r="M10" s="34"/>
      <c r="N10" s="42"/>
      <c r="O10" s="33"/>
      <c r="P10" s="32"/>
      <c r="Q10" s="42"/>
      <c r="R10" s="32"/>
      <c r="S10" s="31"/>
      <c r="T10" s="42"/>
      <c r="U10" s="32"/>
      <c r="V10" s="387"/>
      <c r="W10" s="106"/>
      <c r="X10" s="165"/>
      <c r="Y10" s="118"/>
      <c r="Z10" s="82"/>
      <c r="AA10" s="83" t="s">
        <v>31</v>
      </c>
      <c r="AE10" s="83">
        <f>AB10*15</f>
        <v>0</v>
      </c>
    </row>
    <row r="11" spans="2:32" ht="27.95" customHeight="1">
      <c r="B11" s="119" t="s">
        <v>32</v>
      </c>
      <c r="C11" s="120"/>
      <c r="D11" s="34"/>
      <c r="E11" s="116"/>
      <c r="F11" s="34"/>
      <c r="G11" s="33"/>
      <c r="H11" s="116"/>
      <c r="I11" s="33"/>
      <c r="J11" s="33"/>
      <c r="K11" s="116"/>
      <c r="L11" s="33"/>
      <c r="M11" s="33"/>
      <c r="N11" s="116"/>
      <c r="O11" s="33"/>
      <c r="P11" s="33"/>
      <c r="Q11" s="116"/>
      <c r="R11" s="33"/>
      <c r="S11" s="33"/>
      <c r="T11" s="116"/>
      <c r="U11" s="33"/>
      <c r="V11" s="387"/>
      <c r="W11" s="111"/>
      <c r="X11" s="121"/>
      <c r="Y11" s="108"/>
      <c r="Z11" s="83"/>
      <c r="AC11" s="83">
        <f>SUM(AC6:AC10)</f>
        <v>27.7</v>
      </c>
      <c r="AD11" s="83">
        <f>SUM(AD6:AD10)</f>
        <v>22.5</v>
      </c>
      <c r="AE11" s="83">
        <f>SUM(AE6:AE10)</f>
        <v>98.5</v>
      </c>
      <c r="AF11" s="83">
        <f>AC11*4+AD11*9+AE11*4</f>
        <v>707.3</v>
      </c>
    </row>
    <row r="12" spans="2:32" ht="27.95" customHeight="1">
      <c r="B12" s="122"/>
      <c r="C12" s="123"/>
      <c r="D12" s="125"/>
      <c r="E12" s="125"/>
      <c r="F12" s="49"/>
      <c r="G12" s="33"/>
      <c r="H12" s="116"/>
      <c r="I12" s="33"/>
      <c r="J12" s="33"/>
      <c r="K12" s="116"/>
      <c r="L12" s="33"/>
      <c r="M12" s="33"/>
      <c r="N12" s="116"/>
      <c r="O12" s="33"/>
      <c r="P12" s="33"/>
      <c r="Q12" s="116"/>
      <c r="R12" s="33"/>
      <c r="S12" s="33"/>
      <c r="T12" s="116"/>
      <c r="U12" s="33"/>
      <c r="V12" s="388"/>
      <c r="W12" s="106"/>
      <c r="X12" s="126"/>
      <c r="Y12" s="118"/>
      <c r="Z12" s="82"/>
      <c r="AC12" s="124">
        <f>AC11*4/AF11</f>
        <v>0.1566520571186201</v>
      </c>
      <c r="AD12" s="124">
        <f>AD11*9/AF11</f>
        <v>0.28630001413827233</v>
      </c>
      <c r="AE12" s="124">
        <f>AE11*4/AF11</f>
        <v>0.5570479287431076</v>
      </c>
    </row>
    <row r="13" spans="2:32" s="104" customFormat="1" ht="27.95" customHeight="1">
      <c r="B13" s="99">
        <v>4</v>
      </c>
      <c r="C13" s="385"/>
      <c r="D13" s="100" t="str">
        <f>'0401-0430菜單'!F5</f>
        <v>清明節 兒童節</v>
      </c>
      <c r="E13" s="100" t="s">
        <v>16</v>
      </c>
      <c r="F13" s="26" t="s">
        <v>17</v>
      </c>
      <c r="G13" s="100">
        <f>'0401-0430菜單'!F6</f>
        <v>0</v>
      </c>
      <c r="H13" s="100" t="s">
        <v>64</v>
      </c>
      <c r="I13" s="26" t="s">
        <v>17</v>
      </c>
      <c r="J13" s="100">
        <f>'0401-0430菜單'!F7</f>
        <v>0</v>
      </c>
      <c r="K13" s="100" t="s">
        <v>79</v>
      </c>
      <c r="L13" s="26" t="s">
        <v>17</v>
      </c>
      <c r="M13" s="100">
        <f>'0401-0430菜單'!F8</f>
        <v>0</v>
      </c>
      <c r="N13" s="100" t="s">
        <v>74</v>
      </c>
      <c r="O13" s="26" t="s">
        <v>17</v>
      </c>
      <c r="P13" s="100">
        <f>'0401-0430菜單'!F9</f>
        <v>0</v>
      </c>
      <c r="Q13" s="100" t="s">
        <v>20</v>
      </c>
      <c r="R13" s="26" t="s">
        <v>17</v>
      </c>
      <c r="S13" s="100">
        <f>'0401-0430菜單'!F10</f>
        <v>0</v>
      </c>
      <c r="T13" s="100" t="s">
        <v>18</v>
      </c>
      <c r="U13" s="26" t="s">
        <v>17</v>
      </c>
      <c r="V13" s="386"/>
      <c r="W13" s="101"/>
      <c r="X13" s="102"/>
      <c r="Y13" s="103"/>
      <c r="Z13" s="83"/>
      <c r="AA13" s="83"/>
      <c r="AB13" s="84"/>
      <c r="AC13" s="83" t="s">
        <v>21</v>
      </c>
      <c r="AD13" s="83" t="s">
        <v>22</v>
      </c>
      <c r="AE13" s="83" t="s">
        <v>23</v>
      </c>
      <c r="AF13" s="83" t="s">
        <v>24</v>
      </c>
    </row>
    <row r="14" spans="2:32" ht="27.95" customHeight="1">
      <c r="B14" s="105" t="s">
        <v>9</v>
      </c>
      <c r="C14" s="385"/>
      <c r="D14" s="33"/>
      <c r="E14" s="33"/>
      <c r="F14" s="33"/>
      <c r="G14" s="33"/>
      <c r="H14" s="31"/>
      <c r="I14" s="33"/>
      <c r="J14" s="33"/>
      <c r="K14" s="34"/>
      <c r="L14" s="33"/>
      <c r="M14" s="34"/>
      <c r="N14" s="42"/>
      <c r="O14" s="33"/>
      <c r="P14" s="32"/>
      <c r="Q14" s="32"/>
      <c r="R14" s="32"/>
      <c r="S14" s="31"/>
      <c r="T14" s="33"/>
      <c r="U14" s="32"/>
      <c r="V14" s="387"/>
      <c r="W14" s="106"/>
      <c r="X14" s="107"/>
      <c r="Y14" s="108"/>
      <c r="Z14" s="82"/>
      <c r="AA14" s="109" t="s">
        <v>25</v>
      </c>
      <c r="AB14" s="84">
        <v>6.2</v>
      </c>
      <c r="AC14" s="84">
        <f>AB14*2</f>
        <v>12.4</v>
      </c>
      <c r="AD14" s="84"/>
      <c r="AE14" s="84">
        <f>AB14*15</f>
        <v>93</v>
      </c>
      <c r="AF14" s="84">
        <f>AC14*4+AE14*4</f>
        <v>421.6</v>
      </c>
    </row>
    <row r="15" spans="2:32" ht="27.95" customHeight="1">
      <c r="B15" s="105">
        <v>4</v>
      </c>
      <c r="C15" s="385"/>
      <c r="D15" s="33"/>
      <c r="E15" s="33"/>
      <c r="F15" s="33"/>
      <c r="G15" s="33"/>
      <c r="H15" s="31"/>
      <c r="I15" s="33"/>
      <c r="J15" s="33"/>
      <c r="K15" s="34"/>
      <c r="L15" s="33"/>
      <c r="M15" s="34"/>
      <c r="N15" s="32"/>
      <c r="O15" s="33"/>
      <c r="P15" s="32"/>
      <c r="Q15" s="32"/>
      <c r="R15" s="32"/>
      <c r="S15" s="31"/>
      <c r="T15" s="32"/>
      <c r="U15" s="32"/>
      <c r="V15" s="387"/>
      <c r="W15" s="111"/>
      <c r="X15" s="112"/>
      <c r="Y15" s="108"/>
      <c r="Z15" s="83"/>
      <c r="AA15" s="113" t="s">
        <v>26</v>
      </c>
      <c r="AB15" s="84">
        <v>2.1</v>
      </c>
      <c r="AC15" s="114">
        <f>AB15*7</f>
        <v>14.700000000000001</v>
      </c>
      <c r="AD15" s="84">
        <f>AB15*5</f>
        <v>10.5</v>
      </c>
      <c r="AE15" s="84" t="s">
        <v>27</v>
      </c>
      <c r="AF15" s="115">
        <f>AC15*4+AD15*9</f>
        <v>153.30000000000001</v>
      </c>
    </row>
    <row r="16" spans="2:32" ht="27.95" customHeight="1">
      <c r="B16" s="105" t="s">
        <v>11</v>
      </c>
      <c r="C16" s="385"/>
      <c r="D16" s="33"/>
      <c r="E16" s="116"/>
      <c r="F16" s="33"/>
      <c r="G16" s="32"/>
      <c r="H16" s="42"/>
      <c r="I16" s="32"/>
      <c r="J16" s="31"/>
      <c r="K16" s="42"/>
      <c r="L16" s="31"/>
      <c r="M16" s="34"/>
      <c r="N16" s="42"/>
      <c r="O16" s="33"/>
      <c r="P16" s="32"/>
      <c r="Q16" s="42"/>
      <c r="R16" s="32"/>
      <c r="S16" s="31"/>
      <c r="T16" s="42"/>
      <c r="U16" s="32"/>
      <c r="V16" s="387"/>
      <c r="W16" s="106"/>
      <c r="X16" s="112"/>
      <c r="Y16" s="108"/>
      <c r="Z16" s="82"/>
      <c r="AA16" s="83" t="s">
        <v>28</v>
      </c>
      <c r="AB16" s="84">
        <v>1.8</v>
      </c>
      <c r="AC16" s="84">
        <f>AB16*1</f>
        <v>1.8</v>
      </c>
      <c r="AD16" s="84" t="s">
        <v>27</v>
      </c>
      <c r="AE16" s="84">
        <f>AB16*5</f>
        <v>9</v>
      </c>
      <c r="AF16" s="84">
        <f>AC16*4+AE16*4</f>
        <v>43.2</v>
      </c>
    </row>
    <row r="17" spans="2:32" ht="27.95" customHeight="1">
      <c r="B17" s="393" t="s">
        <v>34</v>
      </c>
      <c r="C17" s="385"/>
      <c r="D17" s="33"/>
      <c r="E17" s="116"/>
      <c r="F17" s="33"/>
      <c r="G17" s="32"/>
      <c r="H17" s="42"/>
      <c r="I17" s="32"/>
      <c r="J17" s="31"/>
      <c r="K17" s="42"/>
      <c r="L17" s="31"/>
      <c r="M17" s="34"/>
      <c r="N17" s="42"/>
      <c r="O17" s="33"/>
      <c r="P17" s="32"/>
      <c r="Q17" s="42"/>
      <c r="R17" s="32"/>
      <c r="S17" s="31"/>
      <c r="T17" s="42"/>
      <c r="U17" s="32"/>
      <c r="V17" s="387"/>
      <c r="W17" s="111"/>
      <c r="X17" s="112"/>
      <c r="Y17" s="108"/>
      <c r="Z17" s="83"/>
      <c r="AA17" s="83" t="s">
        <v>30</v>
      </c>
      <c r="AB17" s="84">
        <v>2.5</v>
      </c>
      <c r="AC17" s="84"/>
      <c r="AD17" s="84">
        <f>AB17*5</f>
        <v>12.5</v>
      </c>
      <c r="AE17" s="84" t="s">
        <v>27</v>
      </c>
      <c r="AF17" s="84">
        <f>AD17*9</f>
        <v>112.5</v>
      </c>
    </row>
    <row r="18" spans="2:32" ht="27.95" customHeight="1">
      <c r="B18" s="393"/>
      <c r="C18" s="385"/>
      <c r="D18" s="116"/>
      <c r="E18" s="116"/>
      <c r="F18" s="33"/>
      <c r="G18" s="32"/>
      <c r="H18" s="42"/>
      <c r="I18" s="32"/>
      <c r="J18" s="32"/>
      <c r="K18" s="42"/>
      <c r="L18" s="32"/>
      <c r="M18" s="34"/>
      <c r="N18" s="42"/>
      <c r="O18" s="33"/>
      <c r="P18" s="32"/>
      <c r="Q18" s="42"/>
      <c r="R18" s="32"/>
      <c r="S18" s="31"/>
      <c r="T18" s="42"/>
      <c r="U18" s="32"/>
      <c r="V18" s="387"/>
      <c r="W18" s="106"/>
      <c r="X18" s="165"/>
      <c r="Y18" s="118"/>
      <c r="Z18" s="82"/>
      <c r="AA18" s="83" t="s">
        <v>31</v>
      </c>
      <c r="AB18" s="84">
        <v>1</v>
      </c>
      <c r="AE18" s="83">
        <f>AB18*15</f>
        <v>15</v>
      </c>
    </row>
    <row r="19" spans="2:32" ht="27.95" customHeight="1">
      <c r="B19" s="119" t="s">
        <v>32</v>
      </c>
      <c r="C19" s="120"/>
      <c r="D19" s="116"/>
      <c r="E19" s="116"/>
      <c r="F19" s="33"/>
      <c r="G19" s="33"/>
      <c r="H19" s="116"/>
      <c r="I19" s="33"/>
      <c r="J19" s="33"/>
      <c r="K19" s="116"/>
      <c r="L19" s="33"/>
      <c r="M19" s="33"/>
      <c r="N19" s="116"/>
      <c r="O19" s="33"/>
      <c r="P19" s="33"/>
      <c r="Q19" s="116"/>
      <c r="R19" s="33"/>
      <c r="S19" s="33"/>
      <c r="T19" s="116"/>
      <c r="U19" s="33"/>
      <c r="V19" s="387"/>
      <c r="W19" s="111"/>
      <c r="X19" s="121"/>
      <c r="Y19" s="108"/>
      <c r="Z19" s="83"/>
      <c r="AC19" s="83">
        <f>SUM(AC14:AC18)</f>
        <v>28.900000000000002</v>
      </c>
      <c r="AD19" s="83">
        <f>SUM(AD14:AD18)</f>
        <v>23</v>
      </c>
      <c r="AE19" s="83">
        <f>SUM(AE14:AE18)</f>
        <v>117</v>
      </c>
      <c r="AF19" s="83">
        <f>AC19*4+AD19*9+AE19*4</f>
        <v>790.6</v>
      </c>
    </row>
    <row r="20" spans="2:32" ht="27.95" customHeight="1">
      <c r="B20" s="122"/>
      <c r="C20" s="123"/>
      <c r="D20" s="116"/>
      <c r="E20" s="116"/>
      <c r="F20" s="33"/>
      <c r="G20" s="33"/>
      <c r="H20" s="116"/>
      <c r="I20" s="33"/>
      <c r="J20" s="33"/>
      <c r="K20" s="116"/>
      <c r="L20" s="33"/>
      <c r="M20" s="33"/>
      <c r="N20" s="116"/>
      <c r="O20" s="33"/>
      <c r="P20" s="33"/>
      <c r="Q20" s="116"/>
      <c r="R20" s="33"/>
      <c r="S20" s="33"/>
      <c r="T20" s="116"/>
      <c r="U20" s="33"/>
      <c r="V20" s="388"/>
      <c r="W20" s="106"/>
      <c r="X20" s="117"/>
      <c r="Y20" s="118"/>
      <c r="Z20" s="82"/>
      <c r="AC20" s="124">
        <f>AC19*4/AF19</f>
        <v>0.14621806223121681</v>
      </c>
      <c r="AD20" s="124">
        <f>AD19*9/AF19</f>
        <v>0.26182646091576017</v>
      </c>
      <c r="AE20" s="124">
        <f>AE19*4/AF19</f>
        <v>0.59195547685302297</v>
      </c>
    </row>
    <row r="21" spans="2:32" s="104" customFormat="1" ht="27.95" customHeight="1">
      <c r="B21" s="127">
        <v>4</v>
      </c>
      <c r="C21" s="385"/>
      <c r="D21" s="100" t="str">
        <f>'0401-0430菜單'!J5</f>
        <v>海苔肉鬆飯</v>
      </c>
      <c r="E21" s="100" t="s">
        <v>16</v>
      </c>
      <c r="F21" s="26" t="s">
        <v>17</v>
      </c>
      <c r="G21" s="100" t="str">
        <f>'0401-0430菜單'!J6</f>
        <v>塔香鹹酥雞丁(炸)</v>
      </c>
      <c r="H21" s="100" t="s">
        <v>41</v>
      </c>
      <c r="I21" s="26" t="s">
        <v>17</v>
      </c>
      <c r="J21" s="100" t="str">
        <f>'0401-0430菜單'!J7</f>
        <v>香烤魚塊(海)</v>
      </c>
      <c r="K21" s="100" t="s">
        <v>50</v>
      </c>
      <c r="L21" s="26" t="s">
        <v>17</v>
      </c>
      <c r="M21" s="100" t="str">
        <f>'0401-0430菜單'!J8</f>
        <v xml:space="preserve"> 絞肉豆腐(豆)</v>
      </c>
      <c r="N21" s="100" t="s">
        <v>39</v>
      </c>
      <c r="O21" s="26" t="s">
        <v>17</v>
      </c>
      <c r="P21" s="100" t="str">
        <f>'0401-0430菜單'!J9</f>
        <v>高麗菜</v>
      </c>
      <c r="Q21" s="100" t="s">
        <v>20</v>
      </c>
      <c r="R21" s="26" t="s">
        <v>17</v>
      </c>
      <c r="S21" s="100" t="str">
        <f>'0401-0430菜單'!J10</f>
        <v>冬瓜薑絲湯</v>
      </c>
      <c r="T21" s="100" t="s">
        <v>18</v>
      </c>
      <c r="U21" s="26" t="s">
        <v>17</v>
      </c>
      <c r="V21" s="386"/>
      <c r="W21" s="27" t="s">
        <v>8</v>
      </c>
      <c r="X21" s="102" t="s">
        <v>231</v>
      </c>
      <c r="Y21" s="28">
        <v>5</v>
      </c>
      <c r="Z21" s="83"/>
      <c r="AA21" s="83"/>
      <c r="AB21" s="84"/>
      <c r="AC21" s="83" t="s">
        <v>21</v>
      </c>
      <c r="AD21" s="83" t="s">
        <v>22</v>
      </c>
      <c r="AE21" s="83" t="s">
        <v>23</v>
      </c>
      <c r="AF21" s="83" t="s">
        <v>24</v>
      </c>
    </row>
    <row r="22" spans="2:32" s="132" customFormat="1" ht="27.75" customHeight="1">
      <c r="B22" s="128" t="s">
        <v>9</v>
      </c>
      <c r="C22" s="385"/>
      <c r="D22" s="33" t="s">
        <v>253</v>
      </c>
      <c r="E22" s="33"/>
      <c r="F22" s="33">
        <v>100</v>
      </c>
      <c r="G22" s="32" t="s">
        <v>81</v>
      </c>
      <c r="H22" s="32"/>
      <c r="I22" s="32">
        <v>60</v>
      </c>
      <c r="J22" s="31" t="s">
        <v>192</v>
      </c>
      <c r="K22" s="31" t="s">
        <v>120</v>
      </c>
      <c r="L22" s="31">
        <v>35</v>
      </c>
      <c r="M22" s="33" t="s">
        <v>157</v>
      </c>
      <c r="N22" s="33"/>
      <c r="O22" s="33">
        <v>20</v>
      </c>
      <c r="P22" s="32" t="s">
        <v>70</v>
      </c>
      <c r="Q22" s="32"/>
      <c r="R22" s="32">
        <v>100</v>
      </c>
      <c r="S22" s="32" t="s">
        <v>270</v>
      </c>
      <c r="T22" s="32"/>
      <c r="U22" s="32">
        <v>20</v>
      </c>
      <c r="V22" s="387"/>
      <c r="W22" s="35">
        <v>94</v>
      </c>
      <c r="X22" s="107" t="s">
        <v>232</v>
      </c>
      <c r="Y22" s="36">
        <f>AB23</f>
        <v>2.2000000000000002</v>
      </c>
      <c r="Z22" s="129"/>
      <c r="AA22" s="130" t="s">
        <v>25</v>
      </c>
      <c r="AB22" s="131">
        <v>6.2</v>
      </c>
      <c r="AC22" s="131">
        <f>AB22*2</f>
        <v>12.4</v>
      </c>
      <c r="AD22" s="131"/>
      <c r="AE22" s="131">
        <f>AB22*15</f>
        <v>93</v>
      </c>
      <c r="AF22" s="131">
        <f>AC22*4+AE22*4</f>
        <v>421.6</v>
      </c>
    </row>
    <row r="23" spans="2:32" s="132" customFormat="1" ht="27.95" customHeight="1">
      <c r="B23" s="128">
        <v>5</v>
      </c>
      <c r="C23" s="385"/>
      <c r="D23" s="33" t="s">
        <v>255</v>
      </c>
      <c r="E23" s="34"/>
      <c r="F23" s="33">
        <v>5</v>
      </c>
      <c r="G23" s="32"/>
      <c r="H23" s="32"/>
      <c r="I23" s="32"/>
      <c r="J23" s="31"/>
      <c r="K23" s="31"/>
      <c r="L23" s="31"/>
      <c r="M23" s="33" t="s">
        <v>158</v>
      </c>
      <c r="N23" s="33"/>
      <c r="O23" s="33">
        <v>3</v>
      </c>
      <c r="P23" s="32"/>
      <c r="Q23" s="32"/>
      <c r="R23" s="32"/>
      <c r="S23" s="32" t="s">
        <v>122</v>
      </c>
      <c r="T23" s="32"/>
      <c r="U23" s="32">
        <v>3</v>
      </c>
      <c r="V23" s="387"/>
      <c r="W23" s="38" t="s">
        <v>10</v>
      </c>
      <c r="X23" s="112" t="s">
        <v>233</v>
      </c>
      <c r="Y23" s="36">
        <f>AB24</f>
        <v>1.6</v>
      </c>
      <c r="Z23" s="133"/>
      <c r="AA23" s="134" t="s">
        <v>26</v>
      </c>
      <c r="AB23" s="131">
        <v>2.2000000000000002</v>
      </c>
      <c r="AC23" s="135">
        <f>AB23*7</f>
        <v>15.400000000000002</v>
      </c>
      <c r="AD23" s="131">
        <f>AB23*5</f>
        <v>11</v>
      </c>
      <c r="AE23" s="131" t="s">
        <v>27</v>
      </c>
      <c r="AF23" s="136">
        <f>AC23*4+AD23*9</f>
        <v>160.60000000000002</v>
      </c>
    </row>
    <row r="24" spans="2:32" s="132" customFormat="1" ht="27.95" customHeight="1">
      <c r="B24" s="128" t="s">
        <v>11</v>
      </c>
      <c r="C24" s="385"/>
      <c r="D24" s="33"/>
      <c r="E24" s="34"/>
      <c r="F24" s="33"/>
      <c r="G24" s="32"/>
      <c r="H24" s="42"/>
      <c r="I24" s="32"/>
      <c r="J24" s="33"/>
      <c r="K24" s="42"/>
      <c r="L24" s="33"/>
      <c r="M24" s="33" t="s">
        <v>159</v>
      </c>
      <c r="N24" s="116"/>
      <c r="O24" s="33">
        <v>1</v>
      </c>
      <c r="P24" s="32"/>
      <c r="Q24" s="42"/>
      <c r="R24" s="32"/>
      <c r="S24" s="31"/>
      <c r="T24" s="42"/>
      <c r="U24" s="32"/>
      <c r="V24" s="387"/>
      <c r="W24" s="35">
        <v>21</v>
      </c>
      <c r="X24" s="112" t="s">
        <v>234</v>
      </c>
      <c r="Y24" s="36">
        <f>AB25</f>
        <v>2.5</v>
      </c>
      <c r="Z24" s="129"/>
      <c r="AA24" s="137" t="s">
        <v>28</v>
      </c>
      <c r="AB24" s="131">
        <v>1.6</v>
      </c>
      <c r="AC24" s="131">
        <f>AB24*1</f>
        <v>1.6</v>
      </c>
      <c r="AD24" s="131" t="s">
        <v>27</v>
      </c>
      <c r="AE24" s="131">
        <f>AB24*5</f>
        <v>8</v>
      </c>
      <c r="AF24" s="131">
        <f>AC24*4+AE24*4</f>
        <v>38.4</v>
      </c>
    </row>
    <row r="25" spans="2:32" s="132" customFormat="1" ht="27.95" customHeight="1">
      <c r="B25" s="394" t="s">
        <v>35</v>
      </c>
      <c r="C25" s="385"/>
      <c r="D25" s="34"/>
      <c r="E25" s="34"/>
      <c r="F25" s="34"/>
      <c r="G25" s="32"/>
      <c r="H25" s="42"/>
      <c r="I25" s="32"/>
      <c r="J25" s="34"/>
      <c r="K25" s="239"/>
      <c r="L25" s="34"/>
      <c r="M25" s="33" t="s">
        <v>160</v>
      </c>
      <c r="N25" s="239" t="s">
        <v>161</v>
      </c>
      <c r="O25" s="33">
        <v>40</v>
      </c>
      <c r="P25" s="32"/>
      <c r="Q25" s="42"/>
      <c r="R25" s="32"/>
      <c r="S25" s="32"/>
      <c r="T25" s="42"/>
      <c r="U25" s="32"/>
      <c r="V25" s="387"/>
      <c r="W25" s="38" t="s">
        <v>12</v>
      </c>
      <c r="X25" s="112" t="s">
        <v>235</v>
      </c>
      <c r="Y25" s="36">
        <f>AB26</f>
        <v>0</v>
      </c>
      <c r="Z25" s="133"/>
      <c r="AA25" s="137" t="s">
        <v>30</v>
      </c>
      <c r="AB25" s="131">
        <v>2.5</v>
      </c>
      <c r="AC25" s="131"/>
      <c r="AD25" s="131">
        <f>AB25*5</f>
        <v>12.5</v>
      </c>
      <c r="AE25" s="131" t="s">
        <v>27</v>
      </c>
      <c r="AF25" s="131">
        <f>AD25*9</f>
        <v>112.5</v>
      </c>
    </row>
    <row r="26" spans="2:32" s="132" customFormat="1" ht="27.95" customHeight="1">
      <c r="B26" s="394"/>
      <c r="C26" s="385"/>
      <c r="D26" s="34"/>
      <c r="E26" s="34"/>
      <c r="F26" s="34"/>
      <c r="G26" s="138"/>
      <c r="H26" s="116"/>
      <c r="I26" s="33"/>
      <c r="J26" s="33"/>
      <c r="K26" s="116"/>
      <c r="L26" s="33"/>
      <c r="M26" s="33"/>
      <c r="N26" s="116"/>
      <c r="O26" s="33"/>
      <c r="P26" s="33"/>
      <c r="Q26" s="116"/>
      <c r="R26" s="33"/>
      <c r="S26" s="33"/>
      <c r="T26" s="116"/>
      <c r="U26" s="33"/>
      <c r="V26" s="387"/>
      <c r="W26" s="35">
        <v>26</v>
      </c>
      <c r="X26" s="165" t="s">
        <v>236</v>
      </c>
      <c r="Y26" s="43">
        <v>0</v>
      </c>
      <c r="Z26" s="129"/>
      <c r="AA26" s="137" t="s">
        <v>31</v>
      </c>
      <c r="AB26" s="131"/>
      <c r="AC26" s="137"/>
      <c r="AD26" s="137"/>
      <c r="AE26" s="137">
        <f>AB26*15</f>
        <v>0</v>
      </c>
      <c r="AF26" s="137"/>
    </row>
    <row r="27" spans="2:32" s="132" customFormat="1" ht="27.95" customHeight="1">
      <c r="B27" s="139" t="s">
        <v>32</v>
      </c>
      <c r="C27" s="140"/>
      <c r="D27" s="116"/>
      <c r="E27" s="116"/>
      <c r="F27" s="33"/>
      <c r="G27" s="33"/>
      <c r="H27" s="116"/>
      <c r="I27" s="33"/>
      <c r="J27" s="33"/>
      <c r="K27" s="116"/>
      <c r="L27" s="33"/>
      <c r="M27" s="33"/>
      <c r="N27" s="116"/>
      <c r="O27" s="33"/>
      <c r="P27" s="33"/>
      <c r="Q27" s="116"/>
      <c r="R27" s="33"/>
      <c r="S27" s="33"/>
      <c r="T27" s="116"/>
      <c r="U27" s="33"/>
      <c r="V27" s="387"/>
      <c r="W27" s="38" t="s">
        <v>13</v>
      </c>
      <c r="X27" s="121"/>
      <c r="Y27" s="36"/>
      <c r="Z27" s="133"/>
      <c r="AA27" s="137"/>
      <c r="AB27" s="131"/>
      <c r="AC27" s="137">
        <f>SUM(AC22:AC26)</f>
        <v>29.400000000000006</v>
      </c>
      <c r="AD27" s="137">
        <f>SUM(AD22:AD26)</f>
        <v>23.5</v>
      </c>
      <c r="AE27" s="137">
        <f>SUM(AE22:AE26)</f>
        <v>101</v>
      </c>
      <c r="AF27" s="137">
        <f>AC27*4+AD27*9+AE27*4</f>
        <v>733.1</v>
      </c>
    </row>
    <row r="28" spans="2:32" s="132" customFormat="1" ht="27.95" customHeight="1" thickBot="1">
      <c r="B28" s="141"/>
      <c r="C28" s="142"/>
      <c r="D28" s="116"/>
      <c r="E28" s="116"/>
      <c r="F28" s="33"/>
      <c r="G28" s="33"/>
      <c r="H28" s="116"/>
      <c r="I28" s="33"/>
      <c r="J28" s="33"/>
      <c r="K28" s="116"/>
      <c r="L28" s="33"/>
      <c r="M28" s="33"/>
      <c r="N28" s="116"/>
      <c r="O28" s="33"/>
      <c r="P28" s="33"/>
      <c r="Q28" s="116"/>
      <c r="R28" s="33"/>
      <c r="S28" s="33"/>
      <c r="T28" s="116"/>
      <c r="U28" s="33"/>
      <c r="V28" s="388"/>
      <c r="W28" s="35" t="s">
        <v>248</v>
      </c>
      <c r="X28" s="126"/>
      <c r="Y28" s="43"/>
      <c r="Z28" s="129"/>
      <c r="AA28" s="133"/>
      <c r="AB28" s="143"/>
      <c r="AC28" s="144">
        <f>AC27*4/AF27</f>
        <v>0.16041467739735374</v>
      </c>
      <c r="AD28" s="144">
        <f>AD27*9/AF27</f>
        <v>0.28850088664575091</v>
      </c>
      <c r="AE28" s="144">
        <f>AE27*4/AF27</f>
        <v>0.55108443595689538</v>
      </c>
      <c r="AF28" s="133"/>
    </row>
    <row r="29" spans="2:32" s="104" customFormat="1" ht="27.95" customHeight="1">
      <c r="B29" s="99">
        <v>4</v>
      </c>
      <c r="C29" s="385"/>
      <c r="D29" s="100" t="str">
        <f>'0401-0430菜單'!N5</f>
        <v>地瓜飯</v>
      </c>
      <c r="E29" s="100" t="s">
        <v>16</v>
      </c>
      <c r="F29" s="26" t="s">
        <v>17</v>
      </c>
      <c r="G29" s="100" t="str">
        <f>'0401-0430菜單'!N6</f>
        <v>無骨里肌肉</v>
      </c>
      <c r="H29" s="100" t="s">
        <v>40</v>
      </c>
      <c r="I29" s="26" t="s">
        <v>17</v>
      </c>
      <c r="J29" s="100" t="str">
        <f>'0401-0430菜單'!N7</f>
        <v>番茄炒蛋</v>
      </c>
      <c r="K29" s="100" t="s">
        <v>19</v>
      </c>
      <c r="L29" s="26" t="s">
        <v>17</v>
      </c>
      <c r="M29" s="100" t="str">
        <f>'0401-0430菜單'!N8</f>
        <v>咖哩雞</v>
      </c>
      <c r="N29" s="100" t="s">
        <v>164</v>
      </c>
      <c r="O29" s="26" t="s">
        <v>17</v>
      </c>
      <c r="P29" s="100" t="str">
        <f>'0401-0430菜單'!N9</f>
        <v>菠菜</v>
      </c>
      <c r="Q29" s="100" t="s">
        <v>20</v>
      </c>
      <c r="R29" s="26" t="s">
        <v>17</v>
      </c>
      <c r="S29" s="100" t="str">
        <f>'0401-0430菜單'!N10</f>
        <v>味噌海芽湯</v>
      </c>
      <c r="T29" s="100" t="s">
        <v>18</v>
      </c>
      <c r="U29" s="26" t="s">
        <v>17</v>
      </c>
      <c r="V29" s="386"/>
      <c r="W29" s="27" t="s">
        <v>8</v>
      </c>
      <c r="X29" s="102" t="s">
        <v>231</v>
      </c>
      <c r="Y29" s="28">
        <v>5</v>
      </c>
      <c r="Z29" s="83"/>
      <c r="AA29" s="83"/>
      <c r="AB29" s="84"/>
      <c r="AC29" s="83" t="s">
        <v>21</v>
      </c>
      <c r="AD29" s="83" t="s">
        <v>22</v>
      </c>
      <c r="AE29" s="83" t="s">
        <v>23</v>
      </c>
      <c r="AF29" s="83" t="s">
        <v>24</v>
      </c>
    </row>
    <row r="30" spans="2:32" ht="27.95" customHeight="1">
      <c r="B30" s="105" t="s">
        <v>9</v>
      </c>
      <c r="C30" s="385"/>
      <c r="D30" s="34" t="s">
        <v>253</v>
      </c>
      <c r="E30" s="34"/>
      <c r="F30" s="34">
        <v>80</v>
      </c>
      <c r="G30" s="33" t="s">
        <v>65</v>
      </c>
      <c r="H30" s="33"/>
      <c r="I30" s="33">
        <v>65</v>
      </c>
      <c r="J30" s="34" t="s">
        <v>162</v>
      </c>
      <c r="K30" s="34"/>
      <c r="L30" s="34">
        <v>30</v>
      </c>
      <c r="M30" s="34" t="s">
        <v>165</v>
      </c>
      <c r="N30" s="34"/>
      <c r="O30" s="34">
        <v>20</v>
      </c>
      <c r="P30" s="33" t="s">
        <v>140</v>
      </c>
      <c r="Q30" s="33"/>
      <c r="R30" s="33">
        <v>100</v>
      </c>
      <c r="S30" s="147" t="s">
        <v>88</v>
      </c>
      <c r="T30" s="33"/>
      <c r="U30" s="33">
        <v>5</v>
      </c>
      <c r="V30" s="387"/>
      <c r="W30" s="35">
        <v>98</v>
      </c>
      <c r="X30" s="107" t="s">
        <v>232</v>
      </c>
      <c r="Y30" s="36">
        <f>AB31</f>
        <v>2.1</v>
      </c>
      <c r="Z30" s="82"/>
      <c r="AA30" s="109" t="s">
        <v>25</v>
      </c>
      <c r="AB30" s="84">
        <v>6.2</v>
      </c>
      <c r="AC30" s="84">
        <f>AB30*2</f>
        <v>12.4</v>
      </c>
      <c r="AD30" s="84"/>
      <c r="AE30" s="84">
        <f>AB30*15</f>
        <v>93</v>
      </c>
      <c r="AF30" s="84">
        <f>AC30*4+AE30*4</f>
        <v>421.6</v>
      </c>
    </row>
    <row r="31" spans="2:32" ht="27.95" customHeight="1">
      <c r="B31" s="105">
        <v>6</v>
      </c>
      <c r="C31" s="385"/>
      <c r="D31" s="34" t="s">
        <v>254</v>
      </c>
      <c r="E31" s="34"/>
      <c r="F31" s="34">
        <v>30</v>
      </c>
      <c r="G31" s="33"/>
      <c r="H31" s="33"/>
      <c r="I31" s="33"/>
      <c r="J31" s="34" t="s">
        <v>163</v>
      </c>
      <c r="K31" s="34"/>
      <c r="L31" s="34">
        <v>30</v>
      </c>
      <c r="M31" s="34" t="s">
        <v>166</v>
      </c>
      <c r="N31" s="34"/>
      <c r="O31" s="34">
        <v>30</v>
      </c>
      <c r="P31" s="33"/>
      <c r="Q31" s="33"/>
      <c r="R31" s="33"/>
      <c r="S31" s="33"/>
      <c r="T31" s="33"/>
      <c r="U31" s="33"/>
      <c r="V31" s="387"/>
      <c r="W31" s="38" t="s">
        <v>10</v>
      </c>
      <c r="X31" s="112" t="s">
        <v>233</v>
      </c>
      <c r="Y31" s="36">
        <f>AB32</f>
        <v>1.5</v>
      </c>
      <c r="Z31" s="83"/>
      <c r="AA31" s="113" t="s">
        <v>26</v>
      </c>
      <c r="AB31" s="84">
        <v>2.1</v>
      </c>
      <c r="AC31" s="114">
        <f>AB31*7</f>
        <v>14.700000000000001</v>
      </c>
      <c r="AD31" s="84">
        <f>AB31*5</f>
        <v>10.5</v>
      </c>
      <c r="AE31" s="84" t="s">
        <v>27</v>
      </c>
      <c r="AF31" s="115">
        <f>AC31*4+AD31*9</f>
        <v>153.30000000000001</v>
      </c>
    </row>
    <row r="32" spans="2:32" ht="27.95" customHeight="1">
      <c r="B32" s="105" t="s">
        <v>11</v>
      </c>
      <c r="C32" s="385"/>
      <c r="D32" s="33"/>
      <c r="E32" s="116"/>
      <c r="F32" s="33"/>
      <c r="G32" s="33"/>
      <c r="H32" s="116"/>
      <c r="I32" s="33"/>
      <c r="J32" s="34"/>
      <c r="K32" s="34"/>
      <c r="L32" s="34"/>
      <c r="M32" s="34" t="s">
        <v>167</v>
      </c>
      <c r="N32" s="34"/>
      <c r="O32" s="34">
        <v>20</v>
      </c>
      <c r="P32" s="33"/>
      <c r="Q32" s="116"/>
      <c r="R32" s="33"/>
      <c r="S32" s="34"/>
      <c r="T32" s="33"/>
      <c r="U32" s="33"/>
      <c r="V32" s="387"/>
      <c r="W32" s="35">
        <v>22</v>
      </c>
      <c r="X32" s="112" t="s">
        <v>234</v>
      </c>
      <c r="Y32" s="36">
        <f>AB33</f>
        <v>2.5</v>
      </c>
      <c r="Z32" s="82"/>
      <c r="AA32" s="83" t="s">
        <v>28</v>
      </c>
      <c r="AB32" s="84">
        <v>1.5</v>
      </c>
      <c r="AC32" s="84">
        <f>AB32*1</f>
        <v>1.5</v>
      </c>
      <c r="AD32" s="84" t="s">
        <v>27</v>
      </c>
      <c r="AE32" s="84">
        <f>AB32*5</f>
        <v>7.5</v>
      </c>
      <c r="AF32" s="84">
        <f>AC32*4+AE32*4</f>
        <v>36</v>
      </c>
    </row>
    <row r="33" spans="2:32" ht="27.95" customHeight="1">
      <c r="B33" s="393" t="s">
        <v>36</v>
      </c>
      <c r="C33" s="385"/>
      <c r="D33" s="33"/>
      <c r="E33" s="116"/>
      <c r="F33" s="33"/>
      <c r="G33" s="33"/>
      <c r="H33" s="116"/>
      <c r="I33" s="33"/>
      <c r="J33" s="34"/>
      <c r="K33" s="34"/>
      <c r="L33" s="34"/>
      <c r="M33" s="34"/>
      <c r="N33" s="116"/>
      <c r="O33" s="34"/>
      <c r="P33" s="33"/>
      <c r="Q33" s="116"/>
      <c r="R33" s="33"/>
      <c r="S33" s="34"/>
      <c r="T33" s="33"/>
      <c r="U33" s="33"/>
      <c r="V33" s="387"/>
      <c r="W33" s="38" t="s">
        <v>12</v>
      </c>
      <c r="X33" s="112" t="s">
        <v>235</v>
      </c>
      <c r="Y33" s="36">
        <v>0</v>
      </c>
      <c r="Z33" s="83"/>
      <c r="AA33" s="83" t="s">
        <v>30</v>
      </c>
      <c r="AB33" s="84">
        <v>2.5</v>
      </c>
      <c r="AC33" s="84"/>
      <c r="AD33" s="84">
        <f>AB33*5</f>
        <v>12.5</v>
      </c>
      <c r="AE33" s="84" t="s">
        <v>27</v>
      </c>
      <c r="AF33" s="84">
        <f>AD33*9</f>
        <v>112.5</v>
      </c>
    </row>
    <row r="34" spans="2:32" ht="27.95" customHeight="1">
      <c r="B34" s="393"/>
      <c r="C34" s="385"/>
      <c r="D34" s="33"/>
      <c r="E34" s="116"/>
      <c r="F34" s="33"/>
      <c r="G34" s="33"/>
      <c r="H34" s="116"/>
      <c r="I34" s="33"/>
      <c r="J34" s="34"/>
      <c r="K34" s="116"/>
      <c r="L34" s="34"/>
      <c r="M34" s="34"/>
      <c r="N34" s="116"/>
      <c r="O34" s="34"/>
      <c r="P34" s="33"/>
      <c r="Q34" s="116"/>
      <c r="R34" s="33"/>
      <c r="S34" s="34"/>
      <c r="T34" s="116"/>
      <c r="U34" s="33"/>
      <c r="V34" s="387"/>
      <c r="W34" s="35">
        <v>26</v>
      </c>
      <c r="X34" s="165" t="s">
        <v>236</v>
      </c>
      <c r="Y34" s="43">
        <v>0</v>
      </c>
      <c r="Z34" s="82"/>
      <c r="AA34" s="83" t="s">
        <v>31</v>
      </c>
      <c r="AB34" s="84">
        <v>1</v>
      </c>
      <c r="AE34" s="83">
        <f>AB34*15</f>
        <v>15</v>
      </c>
    </row>
    <row r="35" spans="2:32" ht="27.95" customHeight="1">
      <c r="B35" s="119" t="s">
        <v>32</v>
      </c>
      <c r="C35" s="120"/>
      <c r="D35" s="42"/>
      <c r="E35" s="42"/>
      <c r="F35" s="32"/>
      <c r="G35" s="33"/>
      <c r="H35" s="116"/>
      <c r="I35" s="33"/>
      <c r="J35" s="33"/>
      <c r="K35" s="116"/>
      <c r="L35" s="33"/>
      <c r="M35" s="33"/>
      <c r="N35" s="116"/>
      <c r="O35" s="33"/>
      <c r="P35" s="33"/>
      <c r="Q35" s="116"/>
      <c r="R35" s="33"/>
      <c r="S35" s="33"/>
      <c r="T35" s="33"/>
      <c r="U35" s="33"/>
      <c r="V35" s="387"/>
      <c r="W35" s="38" t="s">
        <v>13</v>
      </c>
      <c r="X35" s="121"/>
      <c r="Y35" s="36"/>
      <c r="Z35" s="83"/>
      <c r="AC35" s="83">
        <f>SUM(AC30:AC34)</f>
        <v>28.6</v>
      </c>
      <c r="AD35" s="83">
        <f>SUM(AD30:AD34)</f>
        <v>23</v>
      </c>
      <c r="AE35" s="83">
        <f>SUM(AE30:AE34)</f>
        <v>115.5</v>
      </c>
      <c r="AF35" s="83">
        <f>AC35*4+AD35*9+AE35*4</f>
        <v>783.4</v>
      </c>
    </row>
    <row r="36" spans="2:32" ht="27.95" customHeight="1">
      <c r="B36" s="122"/>
      <c r="C36" s="123"/>
      <c r="D36" s="116"/>
      <c r="E36" s="116"/>
      <c r="F36" s="33"/>
      <c r="G36" s="33"/>
      <c r="H36" s="116"/>
      <c r="I36" s="33"/>
      <c r="J36" s="33"/>
      <c r="K36" s="116"/>
      <c r="L36" s="33"/>
      <c r="M36" s="33"/>
      <c r="N36" s="116"/>
      <c r="O36" s="33"/>
      <c r="P36" s="33"/>
      <c r="Q36" s="116"/>
      <c r="R36" s="33"/>
      <c r="S36" s="33"/>
      <c r="T36" s="116"/>
      <c r="U36" s="33"/>
      <c r="V36" s="388"/>
      <c r="W36" s="35" t="s">
        <v>249</v>
      </c>
      <c r="X36" s="117"/>
      <c r="Y36" s="43"/>
      <c r="Z36" s="82"/>
      <c r="AC36" s="124">
        <f>AC35*4/AF35</f>
        <v>0.14603012509573654</v>
      </c>
      <c r="AD36" s="124">
        <f>AD35*9/AF35</f>
        <v>0.26423283124840441</v>
      </c>
      <c r="AE36" s="124">
        <f>AE35*4/AF35</f>
        <v>0.58973704365585911</v>
      </c>
    </row>
    <row r="37" spans="2:32" s="104" customFormat="1" ht="27.95" customHeight="1">
      <c r="B37" s="99">
        <v>4</v>
      </c>
      <c r="C37" s="385"/>
      <c r="D37" s="100" t="str">
        <f>'0401-0430菜單'!R5</f>
        <v>香菇油飯</v>
      </c>
      <c r="E37" s="100" t="s">
        <v>16</v>
      </c>
      <c r="F37" s="26" t="s">
        <v>17</v>
      </c>
      <c r="G37" s="100" t="str">
        <f>'0401-0430菜單'!R6</f>
        <v>勁辣雞排(炸)</v>
      </c>
      <c r="H37" s="100" t="s">
        <v>41</v>
      </c>
      <c r="I37" s="26" t="s">
        <v>17</v>
      </c>
      <c r="J37" s="100" t="str">
        <f>'0401-0430菜單'!R7</f>
        <v>黑胡椒豬柳</v>
      </c>
      <c r="K37" s="100" t="s">
        <v>19</v>
      </c>
      <c r="L37" s="26" t="s">
        <v>17</v>
      </c>
      <c r="M37" s="100" t="str">
        <f>'0401-0430菜單'!R8</f>
        <v>柴魚蒸蛋</v>
      </c>
      <c r="N37" s="100" t="s">
        <v>16</v>
      </c>
      <c r="O37" s="26" t="s">
        <v>17</v>
      </c>
      <c r="P37" s="100" t="str">
        <f>'0401-0430菜單'!R9</f>
        <v>大白菜</v>
      </c>
      <c r="Q37" s="100" t="s">
        <v>20</v>
      </c>
      <c r="R37" s="26" t="s">
        <v>17</v>
      </c>
      <c r="S37" s="100" t="str">
        <f>'0401-0430菜單'!R10</f>
        <v>什錦鮮蔬湯(豆)</v>
      </c>
      <c r="T37" s="100" t="s">
        <v>18</v>
      </c>
      <c r="U37" s="26" t="s">
        <v>17</v>
      </c>
      <c r="V37" s="386"/>
      <c r="W37" s="27" t="s">
        <v>8</v>
      </c>
      <c r="X37" s="102" t="s">
        <v>231</v>
      </c>
      <c r="Y37" s="28">
        <v>5</v>
      </c>
      <c r="Z37" s="83"/>
      <c r="AA37" s="83"/>
      <c r="AB37" s="84"/>
      <c r="AC37" s="83" t="s">
        <v>21</v>
      </c>
      <c r="AD37" s="83" t="s">
        <v>22</v>
      </c>
      <c r="AE37" s="83" t="s">
        <v>23</v>
      </c>
      <c r="AF37" s="83" t="s">
        <v>24</v>
      </c>
    </row>
    <row r="38" spans="2:32" ht="27.95" customHeight="1">
      <c r="B38" s="105" t="s">
        <v>9</v>
      </c>
      <c r="C38" s="385"/>
      <c r="D38" s="33" t="s">
        <v>215</v>
      </c>
      <c r="E38" s="33"/>
      <c r="F38" s="33">
        <v>100</v>
      </c>
      <c r="G38" s="32" t="s">
        <v>101</v>
      </c>
      <c r="H38" s="31"/>
      <c r="I38" s="32">
        <v>70</v>
      </c>
      <c r="J38" s="34" t="s">
        <v>169</v>
      </c>
      <c r="K38" s="34"/>
      <c r="L38" s="34">
        <v>40</v>
      </c>
      <c r="M38" s="32" t="s">
        <v>188</v>
      </c>
      <c r="N38" s="31"/>
      <c r="O38" s="32">
        <v>55</v>
      </c>
      <c r="P38" s="33" t="s">
        <v>71</v>
      </c>
      <c r="Q38" s="33"/>
      <c r="R38" s="33">
        <v>100</v>
      </c>
      <c r="S38" s="31" t="s">
        <v>43</v>
      </c>
      <c r="T38" s="31"/>
      <c r="U38" s="31">
        <v>15</v>
      </c>
      <c r="V38" s="387"/>
      <c r="W38" s="35">
        <v>97</v>
      </c>
      <c r="X38" s="107" t="s">
        <v>232</v>
      </c>
      <c r="Y38" s="36">
        <f>AB39</f>
        <v>2.2000000000000002</v>
      </c>
      <c r="Z38" s="82"/>
      <c r="AA38" s="109" t="s">
        <v>25</v>
      </c>
      <c r="AB38" s="84">
        <v>6</v>
      </c>
      <c r="AC38" s="84">
        <f>AB38*2</f>
        <v>12</v>
      </c>
      <c r="AD38" s="84"/>
      <c r="AE38" s="84">
        <f>AB38*15</f>
        <v>90</v>
      </c>
      <c r="AF38" s="84">
        <f>AC38*4+AE38*4</f>
        <v>408</v>
      </c>
    </row>
    <row r="39" spans="2:32" ht="27.95" customHeight="1">
      <c r="B39" s="105">
        <v>7</v>
      </c>
      <c r="C39" s="385"/>
      <c r="D39" s="34" t="s">
        <v>158</v>
      </c>
      <c r="E39" s="34"/>
      <c r="F39" s="34">
        <v>5</v>
      </c>
      <c r="G39" s="32"/>
      <c r="H39" s="31"/>
      <c r="I39" s="32"/>
      <c r="J39" s="34" t="s">
        <v>166</v>
      </c>
      <c r="K39" s="34"/>
      <c r="L39" s="34">
        <v>30</v>
      </c>
      <c r="M39" s="32" t="s">
        <v>189</v>
      </c>
      <c r="N39" s="31"/>
      <c r="O39" s="32">
        <v>3</v>
      </c>
      <c r="P39" s="32"/>
      <c r="Q39" s="31"/>
      <c r="R39" s="32"/>
      <c r="S39" s="31" t="s">
        <v>80</v>
      </c>
      <c r="T39" s="31"/>
      <c r="U39" s="31">
        <v>10</v>
      </c>
      <c r="V39" s="387"/>
      <c r="W39" s="38" t="s">
        <v>10</v>
      </c>
      <c r="X39" s="112" t="s">
        <v>233</v>
      </c>
      <c r="Y39" s="36">
        <f>AB40</f>
        <v>1.7</v>
      </c>
      <c r="Z39" s="83"/>
      <c r="AA39" s="113" t="s">
        <v>26</v>
      </c>
      <c r="AB39" s="84">
        <v>2.2000000000000002</v>
      </c>
      <c r="AC39" s="114">
        <f>AB39*7</f>
        <v>15.400000000000002</v>
      </c>
      <c r="AD39" s="84">
        <f>AB39*5</f>
        <v>11</v>
      </c>
      <c r="AE39" s="84" t="s">
        <v>27</v>
      </c>
      <c r="AF39" s="115">
        <f>AC39*4+AD39*9</f>
        <v>160.60000000000002</v>
      </c>
    </row>
    <row r="40" spans="2:32" ht="27.95" customHeight="1">
      <c r="B40" s="105" t="s">
        <v>11</v>
      </c>
      <c r="C40" s="385"/>
      <c r="D40" s="34" t="s">
        <v>89</v>
      </c>
      <c r="E40" s="34"/>
      <c r="F40" s="34">
        <v>5</v>
      </c>
      <c r="G40" s="32"/>
      <c r="H40" s="31"/>
      <c r="I40" s="32"/>
      <c r="J40" s="31"/>
      <c r="K40" s="32"/>
      <c r="L40" s="31"/>
      <c r="M40" s="32"/>
      <c r="N40" s="31"/>
      <c r="O40" s="32"/>
      <c r="P40" s="32"/>
      <c r="Q40" s="31"/>
      <c r="R40" s="32"/>
      <c r="S40" s="31" t="s">
        <v>113</v>
      </c>
      <c r="T40" s="31"/>
      <c r="U40" s="31">
        <v>3</v>
      </c>
      <c r="V40" s="387"/>
      <c r="W40" s="35">
        <v>19</v>
      </c>
      <c r="X40" s="112" t="s">
        <v>234</v>
      </c>
      <c r="Y40" s="36">
        <f>AB41</f>
        <v>2.5</v>
      </c>
      <c r="Z40" s="82"/>
      <c r="AA40" s="83" t="s">
        <v>28</v>
      </c>
      <c r="AB40" s="84">
        <v>1.7</v>
      </c>
      <c r="AC40" s="84">
        <f>AB40*1</f>
        <v>1.7</v>
      </c>
      <c r="AD40" s="84" t="s">
        <v>27</v>
      </c>
      <c r="AE40" s="84">
        <f>AB40*5</f>
        <v>8.5</v>
      </c>
      <c r="AF40" s="84">
        <f>AC40*4+AE40*4</f>
        <v>40.799999999999997</v>
      </c>
    </row>
    <row r="41" spans="2:32" ht="27.95" customHeight="1">
      <c r="B41" s="393" t="s">
        <v>29</v>
      </c>
      <c r="C41" s="385"/>
      <c r="D41" s="34" t="s">
        <v>216</v>
      </c>
      <c r="E41" s="34"/>
      <c r="F41" s="34">
        <v>1</v>
      </c>
      <c r="G41" s="32"/>
      <c r="H41" s="31"/>
      <c r="I41" s="32"/>
      <c r="J41" s="31"/>
      <c r="K41" s="32"/>
      <c r="L41" s="31"/>
      <c r="M41" s="32"/>
      <c r="N41" s="31"/>
      <c r="O41" s="32"/>
      <c r="P41" s="32"/>
      <c r="Q41" s="31"/>
      <c r="R41" s="32"/>
      <c r="S41" s="31" t="s">
        <v>125</v>
      </c>
      <c r="T41" s="31" t="s">
        <v>118</v>
      </c>
      <c r="U41" s="31">
        <v>3</v>
      </c>
      <c r="V41" s="387"/>
      <c r="W41" s="38" t="s">
        <v>12</v>
      </c>
      <c r="X41" s="112" t="s">
        <v>235</v>
      </c>
      <c r="Y41" s="36">
        <f>AB42</f>
        <v>0</v>
      </c>
      <c r="Z41" s="83"/>
      <c r="AA41" s="83" t="s">
        <v>30</v>
      </c>
      <c r="AB41" s="84">
        <v>2.5</v>
      </c>
      <c r="AC41" s="84"/>
      <c r="AD41" s="84">
        <f>AB41*5</f>
        <v>12.5</v>
      </c>
      <c r="AE41" s="84" t="s">
        <v>27</v>
      </c>
      <c r="AF41" s="84">
        <f>AD41*9</f>
        <v>112.5</v>
      </c>
    </row>
    <row r="42" spans="2:32" ht="27.95" customHeight="1">
      <c r="B42" s="393"/>
      <c r="C42" s="385"/>
      <c r="D42" s="34"/>
      <c r="E42" s="34"/>
      <c r="F42" s="34"/>
      <c r="G42" s="32"/>
      <c r="H42" s="42"/>
      <c r="I42" s="32"/>
      <c r="J42" s="32"/>
      <c r="K42" s="42"/>
      <c r="L42" s="32"/>
      <c r="M42" s="32"/>
      <c r="N42" s="42"/>
      <c r="O42" s="32"/>
      <c r="P42" s="32"/>
      <c r="Q42" s="42"/>
      <c r="R42" s="32"/>
      <c r="S42" s="31"/>
      <c r="T42" s="42"/>
      <c r="U42" s="31"/>
      <c r="V42" s="387"/>
      <c r="W42" s="35">
        <v>27</v>
      </c>
      <c r="X42" s="165" t="s">
        <v>236</v>
      </c>
      <c r="Y42" s="36">
        <v>0</v>
      </c>
      <c r="Z42" s="82"/>
      <c r="AA42" s="83" t="s">
        <v>31</v>
      </c>
      <c r="AE42" s="83">
        <f>AB42*15</f>
        <v>0</v>
      </c>
    </row>
    <row r="43" spans="2:32" ht="27.95" customHeight="1">
      <c r="B43" s="119" t="s">
        <v>32</v>
      </c>
      <c r="C43" s="120"/>
      <c r="D43" s="116"/>
      <c r="E43" s="116"/>
      <c r="F43" s="33"/>
      <c r="G43" s="33"/>
      <c r="H43" s="116"/>
      <c r="I43" s="33"/>
      <c r="J43" s="34"/>
      <c r="K43" s="116"/>
      <c r="L43" s="34"/>
      <c r="M43" s="33"/>
      <c r="N43" s="116"/>
      <c r="O43" s="33"/>
      <c r="P43" s="33"/>
      <c r="Q43" s="116"/>
      <c r="R43" s="33"/>
      <c r="S43" s="34"/>
      <c r="T43" s="116"/>
      <c r="U43" s="34"/>
      <c r="V43" s="387"/>
      <c r="W43" s="38" t="s">
        <v>13</v>
      </c>
      <c r="X43" s="121"/>
      <c r="Y43" s="36"/>
      <c r="Z43" s="83"/>
      <c r="AC43" s="83">
        <f>SUM(AC38:AC42)</f>
        <v>29.1</v>
      </c>
      <c r="AD43" s="83">
        <f>SUM(AD38:AD42)</f>
        <v>23.5</v>
      </c>
      <c r="AE43" s="83">
        <f>SUM(AE38:AE42)</f>
        <v>98.5</v>
      </c>
      <c r="AF43" s="83">
        <f>AC43*4+AD43*9+AE43*4</f>
        <v>721.9</v>
      </c>
    </row>
    <row r="44" spans="2:32" ht="27.95" customHeight="1" thickBot="1">
      <c r="B44" s="148"/>
      <c r="C44" s="123"/>
      <c r="D44" s="149"/>
      <c r="E44" s="149"/>
      <c r="F44" s="150"/>
      <c r="G44" s="150"/>
      <c r="H44" s="149"/>
      <c r="I44" s="150"/>
      <c r="J44" s="150"/>
      <c r="K44" s="149"/>
      <c r="L44" s="150"/>
      <c r="M44" s="150"/>
      <c r="N44" s="149"/>
      <c r="O44" s="150"/>
      <c r="P44" s="150"/>
      <c r="Q44" s="149"/>
      <c r="R44" s="150"/>
      <c r="S44" s="150"/>
      <c r="T44" s="149"/>
      <c r="U44" s="150"/>
      <c r="V44" s="388"/>
      <c r="W44" s="35" t="s">
        <v>250</v>
      </c>
      <c r="X44" s="126"/>
      <c r="Y44" s="36"/>
      <c r="Z44" s="82"/>
      <c r="AC44" s="124">
        <f>AC43*4/AF43</f>
        <v>0.1612411691369996</v>
      </c>
      <c r="AD44" s="124">
        <f>AD43*9/AF43</f>
        <v>0.29297686660202243</v>
      </c>
      <c r="AE44" s="124">
        <f>AE43*4/AF43</f>
        <v>0.54578196426097803</v>
      </c>
    </row>
    <row r="45" spans="2:32" s="156" customFormat="1" ht="21.75" customHeight="1">
      <c r="B45" s="153"/>
      <c r="C45" s="83"/>
      <c r="D45" s="110"/>
      <c r="E45" s="154"/>
      <c r="F45" s="110"/>
      <c r="G45" s="110"/>
      <c r="H45" s="154"/>
      <c r="I45" s="110"/>
      <c r="J45" s="389"/>
      <c r="K45" s="389"/>
      <c r="L45" s="389"/>
      <c r="M45" s="389"/>
      <c r="N45" s="389"/>
      <c r="O45" s="389"/>
      <c r="P45" s="389"/>
      <c r="Q45" s="389"/>
      <c r="R45" s="389"/>
      <c r="S45" s="389"/>
      <c r="T45" s="389"/>
      <c r="U45" s="389"/>
      <c r="V45" s="389"/>
      <c r="W45" s="389"/>
      <c r="X45" s="389"/>
      <c r="Y45" s="389"/>
      <c r="Z45" s="155"/>
      <c r="AA45" s="137"/>
      <c r="AB45" s="131"/>
      <c r="AC45" s="137"/>
      <c r="AD45" s="137"/>
      <c r="AE45" s="137"/>
      <c r="AF45" s="137"/>
    </row>
    <row r="46" spans="2:32">
      <c r="B46" s="131"/>
      <c r="C46" s="156"/>
      <c r="D46" s="383"/>
      <c r="E46" s="383"/>
      <c r="F46" s="384"/>
      <c r="G46" s="384"/>
      <c r="H46" s="157"/>
      <c r="I46" s="83"/>
      <c r="J46" s="83"/>
      <c r="K46" s="157"/>
      <c r="L46" s="83"/>
      <c r="N46" s="157"/>
      <c r="O46" s="83"/>
      <c r="Q46" s="157"/>
      <c r="R46" s="83"/>
      <c r="T46" s="157"/>
      <c r="U46" s="83"/>
      <c r="V46" s="158"/>
      <c r="Y46" s="161"/>
    </row>
    <row r="47" spans="2:32">
      <c r="Y47" s="161"/>
    </row>
    <row r="48" spans="2:32">
      <c r="Y48" s="161"/>
    </row>
    <row r="49" spans="25:25">
      <c r="Y49" s="161"/>
    </row>
    <row r="50" spans="25:25">
      <c r="Y50" s="161"/>
    </row>
    <row r="51" spans="25:25">
      <c r="Y51" s="161"/>
    </row>
    <row r="52" spans="25:25">
      <c r="Y52" s="161"/>
    </row>
  </sheetData>
  <mergeCells count="19">
    <mergeCell ref="B25:B26"/>
    <mergeCell ref="B33:B34"/>
    <mergeCell ref="B41:B42"/>
    <mergeCell ref="C13:C18"/>
    <mergeCell ref="V13:V20"/>
    <mergeCell ref="B17:B18"/>
    <mergeCell ref="B1:Y1"/>
    <mergeCell ref="B2:G2"/>
    <mergeCell ref="C5:C10"/>
    <mergeCell ref="V5:V12"/>
    <mergeCell ref="B9:B10"/>
    <mergeCell ref="D46:G46"/>
    <mergeCell ref="C29:C34"/>
    <mergeCell ref="V29:V36"/>
    <mergeCell ref="C21:C26"/>
    <mergeCell ref="V21:V28"/>
    <mergeCell ref="C37:C42"/>
    <mergeCell ref="V37:V44"/>
    <mergeCell ref="J45:Y45"/>
  </mergeCells>
  <phoneticPr fontId="19" type="noConversion"/>
  <pageMargins left="0.97" right="0.17" top="0.18" bottom="0.17" header="0.5" footer="0.23"/>
  <pageSetup paperSize="9" scale="4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16" zoomScale="60" workbookViewId="0">
      <selection activeCell="Y27" sqref="Y27"/>
    </sheetView>
  </sheetViews>
  <sheetFormatPr defaultRowHeight="20.25"/>
  <cols>
    <col min="1" max="1" width="1.875" style="110" customWidth="1"/>
    <col min="2" max="2" width="4.875" style="153" customWidth="1"/>
    <col min="3" max="3" width="0" style="110" hidden="1" customWidth="1"/>
    <col min="4" max="4" width="18.625" style="110" customWidth="1"/>
    <col min="5" max="5" width="5.625" style="154" customWidth="1"/>
    <col min="6" max="6" width="9.625" style="110" customWidth="1"/>
    <col min="7" max="7" width="18.625" style="110" customWidth="1"/>
    <col min="8" max="8" width="5.625" style="154" customWidth="1"/>
    <col min="9" max="9" width="9.625" style="110" customWidth="1"/>
    <col min="10" max="10" width="18.625" style="110" customWidth="1"/>
    <col min="11" max="11" width="5.625" style="154" customWidth="1"/>
    <col min="12" max="12" width="9.625" style="110" customWidth="1"/>
    <col min="13" max="13" width="18.625" style="110" customWidth="1"/>
    <col min="14" max="14" width="5.625" style="154" customWidth="1"/>
    <col min="15" max="15" width="9.625" style="110" customWidth="1"/>
    <col min="16" max="16" width="18.625" style="110" customWidth="1"/>
    <col min="17" max="17" width="5.625" style="154" customWidth="1"/>
    <col min="18" max="18" width="9.625" style="110" customWidth="1"/>
    <col min="19" max="19" width="18.625" style="110" customWidth="1"/>
    <col min="20" max="20" width="5.625" style="154" customWidth="1"/>
    <col min="21" max="21" width="9.625" style="110" customWidth="1"/>
    <col min="22" max="22" width="5.25" style="162" customWidth="1"/>
    <col min="23" max="23" width="11.75" style="159" customWidth="1"/>
    <col min="24" max="24" width="11.25" style="160" customWidth="1"/>
    <col min="25" max="25" width="6.625" style="163" customWidth="1"/>
    <col min="26" max="26" width="6.625" style="110" customWidth="1"/>
    <col min="27" max="27" width="6" style="83" hidden="1" customWidth="1"/>
    <col min="28" max="28" width="5.5" style="84" hidden="1" customWidth="1"/>
    <col min="29" max="29" width="7.75" style="83" hidden="1" customWidth="1"/>
    <col min="30" max="30" width="8" style="83" hidden="1" customWidth="1"/>
    <col min="31" max="31" width="7.875" style="83" hidden="1" customWidth="1"/>
    <col min="32" max="32" width="7.5" style="83" hidden="1" customWidth="1"/>
    <col min="33" max="16384" width="9" style="110"/>
  </cols>
  <sheetData>
    <row r="1" spans="2:32" s="70" customFormat="1" ht="38.25">
      <c r="B1" s="390" t="s">
        <v>107</v>
      </c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69"/>
      <c r="AB1" s="71"/>
    </row>
    <row r="2" spans="2:32" s="70" customFormat="1" ht="13.5" customHeight="1">
      <c r="B2" s="391"/>
      <c r="C2" s="392"/>
      <c r="D2" s="392"/>
      <c r="E2" s="392"/>
      <c r="F2" s="392"/>
      <c r="G2" s="392"/>
      <c r="H2" s="72"/>
      <c r="I2" s="69"/>
      <c r="J2" s="69"/>
      <c r="K2" s="72"/>
      <c r="L2" s="69"/>
      <c r="M2" s="69"/>
      <c r="N2" s="72"/>
      <c r="O2" s="69"/>
      <c r="P2" s="69"/>
      <c r="Q2" s="72"/>
      <c r="R2" s="69"/>
      <c r="S2" s="69"/>
      <c r="T2" s="72"/>
      <c r="U2" s="69"/>
      <c r="V2" s="73"/>
      <c r="W2" s="74"/>
      <c r="X2" s="75"/>
      <c r="Y2" s="74"/>
      <c r="Z2" s="69"/>
      <c r="AB2" s="71"/>
    </row>
    <row r="3" spans="2:32" s="83" customFormat="1" ht="32.25" customHeight="1" thickBot="1">
      <c r="B3" s="166" t="s">
        <v>38</v>
      </c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0"/>
      <c r="T3" s="77"/>
      <c r="U3" s="77"/>
      <c r="V3" s="78"/>
      <c r="W3" s="79"/>
      <c r="X3" s="80"/>
      <c r="Y3" s="81"/>
      <c r="Z3" s="82"/>
      <c r="AB3" s="84"/>
    </row>
    <row r="4" spans="2:32" s="98" customFormat="1" ht="43.5">
      <c r="B4" s="85" t="s">
        <v>0</v>
      </c>
      <c r="C4" s="86" t="s">
        <v>1</v>
      </c>
      <c r="D4" s="87" t="s">
        <v>2</v>
      </c>
      <c r="E4" s="88" t="s">
        <v>37</v>
      </c>
      <c r="F4" s="87"/>
      <c r="G4" s="87" t="s">
        <v>3</v>
      </c>
      <c r="H4" s="88" t="s">
        <v>37</v>
      </c>
      <c r="I4" s="87"/>
      <c r="J4" s="87" t="s">
        <v>4</v>
      </c>
      <c r="K4" s="88" t="s">
        <v>37</v>
      </c>
      <c r="L4" s="89"/>
      <c r="M4" s="87" t="s">
        <v>4</v>
      </c>
      <c r="N4" s="88" t="s">
        <v>37</v>
      </c>
      <c r="O4" s="87"/>
      <c r="P4" s="87" t="s">
        <v>4</v>
      </c>
      <c r="Q4" s="88" t="s">
        <v>37</v>
      </c>
      <c r="R4" s="87"/>
      <c r="S4" s="90" t="s">
        <v>5</v>
      </c>
      <c r="T4" s="88" t="s">
        <v>37</v>
      </c>
      <c r="U4" s="87"/>
      <c r="V4" s="18" t="s">
        <v>6</v>
      </c>
      <c r="W4" s="91" t="s">
        <v>7</v>
      </c>
      <c r="X4" s="92" t="s">
        <v>14</v>
      </c>
      <c r="Y4" s="93" t="s">
        <v>15</v>
      </c>
      <c r="Z4" s="94"/>
      <c r="AA4" s="95"/>
      <c r="AB4" s="96"/>
      <c r="AC4" s="97"/>
      <c r="AD4" s="97"/>
      <c r="AE4" s="97"/>
      <c r="AF4" s="97"/>
    </row>
    <row r="5" spans="2:32" s="104" customFormat="1" ht="42.75" customHeight="1">
      <c r="B5" s="99">
        <v>4</v>
      </c>
      <c r="C5" s="385"/>
      <c r="D5" s="25" t="str">
        <f>'0401-0430菜單'!B14</f>
        <v>QQ白飯</v>
      </c>
      <c r="E5" s="25" t="s">
        <v>16</v>
      </c>
      <c r="F5" s="26" t="s">
        <v>17</v>
      </c>
      <c r="G5" s="25" t="str">
        <f>'0401-0430菜單'!B15</f>
        <v>芝麻雞腿</v>
      </c>
      <c r="H5" s="25" t="s">
        <v>50</v>
      </c>
      <c r="I5" s="26" t="s">
        <v>17</v>
      </c>
      <c r="J5" s="25" t="str">
        <f>'0401-0430菜單'!B16</f>
        <v>鮮蔬公仔麵</v>
      </c>
      <c r="K5" s="25" t="s">
        <v>39</v>
      </c>
      <c r="L5" s="26" t="s">
        <v>17</v>
      </c>
      <c r="M5" s="25" t="str">
        <f>'0401-0430菜單'!B17</f>
        <v>椒鹽杏鮑菇</v>
      </c>
      <c r="N5" s="25" t="s">
        <v>76</v>
      </c>
      <c r="O5" s="26" t="s">
        <v>17</v>
      </c>
      <c r="P5" s="25" t="str">
        <f>'0401-0430菜單'!B18</f>
        <v>油菜</v>
      </c>
      <c r="Q5" s="25" t="s">
        <v>20</v>
      </c>
      <c r="R5" s="26" t="s">
        <v>17</v>
      </c>
      <c r="S5" s="25" t="str">
        <f>'0401-0430菜單'!B19</f>
        <v>紫菜蛋花湯</v>
      </c>
      <c r="T5" s="25" t="s">
        <v>18</v>
      </c>
      <c r="U5" s="26" t="s">
        <v>17</v>
      </c>
      <c r="V5" s="386" t="s">
        <v>226</v>
      </c>
      <c r="W5" s="101" t="s">
        <v>8</v>
      </c>
      <c r="X5" s="102" t="s">
        <v>231</v>
      </c>
      <c r="Y5" s="103">
        <v>5</v>
      </c>
      <c r="Z5" s="83"/>
      <c r="AA5" s="83"/>
      <c r="AB5" s="84"/>
      <c r="AC5" s="83" t="s">
        <v>21</v>
      </c>
      <c r="AD5" s="83" t="s">
        <v>22</v>
      </c>
      <c r="AE5" s="83" t="s">
        <v>23</v>
      </c>
      <c r="AF5" s="83" t="s">
        <v>24</v>
      </c>
    </row>
    <row r="6" spans="2:32" ht="27.95" customHeight="1">
      <c r="B6" s="105" t="s">
        <v>9</v>
      </c>
      <c r="C6" s="385"/>
      <c r="D6" s="33" t="s">
        <v>253</v>
      </c>
      <c r="E6" s="33"/>
      <c r="F6" s="33">
        <v>100</v>
      </c>
      <c r="G6" s="33" t="s">
        <v>214</v>
      </c>
      <c r="H6" s="34"/>
      <c r="I6" s="33">
        <v>70</v>
      </c>
      <c r="J6" s="34" t="s">
        <v>207</v>
      </c>
      <c r="K6" s="33"/>
      <c r="L6" s="34">
        <v>20</v>
      </c>
      <c r="M6" s="33" t="s">
        <v>77</v>
      </c>
      <c r="N6" s="33"/>
      <c r="O6" s="33">
        <v>40</v>
      </c>
      <c r="P6" s="33" t="s">
        <v>68</v>
      </c>
      <c r="Q6" s="33"/>
      <c r="R6" s="33">
        <v>100</v>
      </c>
      <c r="S6" s="34" t="s">
        <v>78</v>
      </c>
      <c r="T6" s="33"/>
      <c r="U6" s="33">
        <v>10</v>
      </c>
      <c r="V6" s="387"/>
      <c r="W6" s="106">
        <v>90</v>
      </c>
      <c r="X6" s="107" t="s">
        <v>232</v>
      </c>
      <c r="Y6" s="108">
        <f>AB7</f>
        <v>2</v>
      </c>
      <c r="Z6" s="82"/>
      <c r="AA6" s="109" t="s">
        <v>25</v>
      </c>
      <c r="AB6" s="84">
        <v>6</v>
      </c>
      <c r="AC6" s="84">
        <f>AB6*2</f>
        <v>12</v>
      </c>
      <c r="AD6" s="84"/>
      <c r="AE6" s="84">
        <f>AB6*15</f>
        <v>90</v>
      </c>
      <c r="AF6" s="84">
        <f>AC6*4+AE6*4</f>
        <v>408</v>
      </c>
    </row>
    <row r="7" spans="2:32" ht="27.95" customHeight="1">
      <c r="B7" s="105">
        <v>10</v>
      </c>
      <c r="C7" s="385"/>
      <c r="D7" s="32"/>
      <c r="E7" s="32"/>
      <c r="F7" s="32"/>
      <c r="G7" s="33"/>
      <c r="H7" s="34"/>
      <c r="I7" s="33"/>
      <c r="J7" s="34" t="s">
        <v>70</v>
      </c>
      <c r="K7" s="33"/>
      <c r="L7" s="34">
        <v>30</v>
      </c>
      <c r="M7" s="33"/>
      <c r="N7" s="33"/>
      <c r="O7" s="33"/>
      <c r="P7" s="33"/>
      <c r="Q7" s="33"/>
      <c r="R7" s="33"/>
      <c r="S7" s="34" t="s">
        <v>63</v>
      </c>
      <c r="T7" s="33"/>
      <c r="U7" s="33">
        <v>5</v>
      </c>
      <c r="V7" s="387"/>
      <c r="W7" s="111" t="s">
        <v>10</v>
      </c>
      <c r="X7" s="112" t="s">
        <v>233</v>
      </c>
      <c r="Y7" s="108">
        <f>AB8</f>
        <v>1.5</v>
      </c>
      <c r="Z7" s="83"/>
      <c r="AA7" s="113" t="s">
        <v>26</v>
      </c>
      <c r="AB7" s="84">
        <v>2</v>
      </c>
      <c r="AC7" s="114">
        <f>AB7*7</f>
        <v>14</v>
      </c>
      <c r="AD7" s="84">
        <f>AB7*5</f>
        <v>10</v>
      </c>
      <c r="AE7" s="84" t="s">
        <v>27</v>
      </c>
      <c r="AF7" s="115">
        <f>AC7*4+AD7*9</f>
        <v>146</v>
      </c>
    </row>
    <row r="8" spans="2:32" ht="27.95" customHeight="1">
      <c r="B8" s="105" t="s">
        <v>11</v>
      </c>
      <c r="C8" s="385"/>
      <c r="D8" s="32"/>
      <c r="E8" s="42"/>
      <c r="F8" s="32"/>
      <c r="G8" s="33"/>
      <c r="H8" s="116"/>
      <c r="I8" s="33"/>
      <c r="J8" s="34" t="s">
        <v>125</v>
      </c>
      <c r="K8" s="239" t="s">
        <v>118</v>
      </c>
      <c r="L8" s="34">
        <v>10</v>
      </c>
      <c r="M8" s="33"/>
      <c r="N8" s="33"/>
      <c r="O8" s="33"/>
      <c r="P8" s="33"/>
      <c r="Q8" s="116"/>
      <c r="R8" s="33"/>
      <c r="S8" s="34"/>
      <c r="T8" s="116"/>
      <c r="U8" s="33"/>
      <c r="V8" s="387"/>
      <c r="W8" s="106">
        <v>23</v>
      </c>
      <c r="X8" s="112" t="s">
        <v>234</v>
      </c>
      <c r="Y8" s="108">
        <f>AB9</f>
        <v>2.5</v>
      </c>
      <c r="Z8" s="82"/>
      <c r="AA8" s="83" t="s">
        <v>28</v>
      </c>
      <c r="AB8" s="84">
        <v>1.5</v>
      </c>
      <c r="AC8" s="84">
        <f>AB8*1</f>
        <v>1.5</v>
      </c>
      <c r="AD8" s="84" t="s">
        <v>27</v>
      </c>
      <c r="AE8" s="84">
        <f>AB8*5</f>
        <v>7.5</v>
      </c>
      <c r="AF8" s="84">
        <f>AC8*4+AE8*4</f>
        <v>36</v>
      </c>
    </row>
    <row r="9" spans="2:32" ht="27.95" customHeight="1">
      <c r="B9" s="393" t="s">
        <v>33</v>
      </c>
      <c r="C9" s="385"/>
      <c r="D9" s="32"/>
      <c r="E9" s="42"/>
      <c r="F9" s="32"/>
      <c r="G9" s="33"/>
      <c r="H9" s="116"/>
      <c r="I9" s="33"/>
      <c r="J9" s="34"/>
      <c r="K9" s="239"/>
      <c r="L9" s="34"/>
      <c r="M9" s="33"/>
      <c r="N9" s="116"/>
      <c r="O9" s="33"/>
      <c r="P9" s="33"/>
      <c r="Q9" s="116"/>
      <c r="R9" s="33"/>
      <c r="S9" s="34"/>
      <c r="T9" s="116"/>
      <c r="U9" s="33"/>
      <c r="V9" s="387"/>
      <c r="W9" s="111" t="s">
        <v>12</v>
      </c>
      <c r="X9" s="112" t="s">
        <v>235</v>
      </c>
      <c r="Y9" s="108">
        <f>AB10</f>
        <v>0</v>
      </c>
      <c r="Z9" s="83"/>
      <c r="AA9" s="83" t="s">
        <v>30</v>
      </c>
      <c r="AB9" s="84">
        <v>2.5</v>
      </c>
      <c r="AC9" s="84"/>
      <c r="AD9" s="84">
        <f>AB9*5</f>
        <v>12.5</v>
      </c>
      <c r="AE9" s="84" t="s">
        <v>27</v>
      </c>
      <c r="AF9" s="84">
        <f>AD9*9</f>
        <v>112.5</v>
      </c>
    </row>
    <row r="10" spans="2:32" ht="27.95" customHeight="1">
      <c r="B10" s="393"/>
      <c r="C10" s="385"/>
      <c r="D10" s="34"/>
      <c r="E10" s="34"/>
      <c r="F10" s="34"/>
      <c r="G10" s="33"/>
      <c r="H10" s="116"/>
      <c r="I10" s="33"/>
      <c r="J10" s="33"/>
      <c r="K10" s="116"/>
      <c r="L10" s="33"/>
      <c r="M10" s="34"/>
      <c r="N10" s="116"/>
      <c r="O10" s="33"/>
      <c r="P10" s="33"/>
      <c r="Q10" s="116"/>
      <c r="R10" s="33"/>
      <c r="S10" s="34"/>
      <c r="T10" s="116"/>
      <c r="U10" s="33"/>
      <c r="V10" s="387"/>
      <c r="W10" s="106">
        <v>26</v>
      </c>
      <c r="X10" s="165" t="s">
        <v>236</v>
      </c>
      <c r="Y10" s="118">
        <v>0</v>
      </c>
      <c r="Z10" s="82"/>
      <c r="AA10" s="83" t="s">
        <v>31</v>
      </c>
      <c r="AE10" s="83">
        <f>AB10*15</f>
        <v>0</v>
      </c>
    </row>
    <row r="11" spans="2:32" ht="27.95" customHeight="1">
      <c r="B11" s="119" t="s">
        <v>32</v>
      </c>
      <c r="C11" s="120"/>
      <c r="D11" s="34"/>
      <c r="E11" s="116"/>
      <c r="F11" s="34"/>
      <c r="G11" s="33"/>
      <c r="H11" s="116"/>
      <c r="I11" s="33"/>
      <c r="J11" s="33"/>
      <c r="K11" s="116"/>
      <c r="L11" s="33"/>
      <c r="M11" s="33"/>
      <c r="N11" s="116"/>
      <c r="O11" s="33"/>
      <c r="P11" s="33"/>
      <c r="Q11" s="116"/>
      <c r="R11" s="33"/>
      <c r="S11" s="33"/>
      <c r="T11" s="116"/>
      <c r="U11" s="33"/>
      <c r="V11" s="387"/>
      <c r="W11" s="111" t="s">
        <v>13</v>
      </c>
      <c r="X11" s="121"/>
      <c r="Y11" s="108"/>
      <c r="Z11" s="83"/>
      <c r="AC11" s="83">
        <f>SUM(AC6:AC10)</f>
        <v>27.5</v>
      </c>
      <c r="AD11" s="83">
        <f>SUM(AD6:AD10)</f>
        <v>22.5</v>
      </c>
      <c r="AE11" s="83">
        <f>SUM(AE6:AE10)</f>
        <v>97.5</v>
      </c>
      <c r="AF11" s="83">
        <f>AC11*4+AD11*9+AE11*4</f>
        <v>702.5</v>
      </c>
    </row>
    <row r="12" spans="2:32" ht="27.95" customHeight="1">
      <c r="B12" s="122"/>
      <c r="C12" s="123"/>
      <c r="D12" s="125"/>
      <c r="E12" s="125"/>
      <c r="F12" s="49"/>
      <c r="G12" s="33"/>
      <c r="H12" s="116"/>
      <c r="I12" s="33"/>
      <c r="J12" s="33"/>
      <c r="K12" s="116"/>
      <c r="L12" s="33"/>
      <c r="M12" s="33"/>
      <c r="N12" s="116"/>
      <c r="O12" s="33"/>
      <c r="P12" s="33"/>
      <c r="Q12" s="116"/>
      <c r="R12" s="33"/>
      <c r="S12" s="33"/>
      <c r="T12" s="116"/>
      <c r="U12" s="33"/>
      <c r="V12" s="388"/>
      <c r="W12" s="106" t="s">
        <v>237</v>
      </c>
      <c r="X12" s="126"/>
      <c r="Y12" s="118"/>
      <c r="Z12" s="82"/>
      <c r="AC12" s="124">
        <f>AC11*4/AF11</f>
        <v>0.15658362989323843</v>
      </c>
      <c r="AD12" s="124">
        <f>AD11*9/AF11</f>
        <v>0.28825622775800713</v>
      </c>
      <c r="AE12" s="124">
        <f>AE11*4/AF11</f>
        <v>0.55516014234875444</v>
      </c>
    </row>
    <row r="13" spans="2:32" s="104" customFormat="1" ht="27.95" customHeight="1">
      <c r="B13" s="99">
        <v>4</v>
      </c>
      <c r="C13" s="385"/>
      <c r="D13" s="100" t="str">
        <f>'0401-0430菜單'!F14</f>
        <v>五穀飯</v>
      </c>
      <c r="E13" s="100" t="s">
        <v>16</v>
      </c>
      <c r="F13" s="26" t="s">
        <v>17</v>
      </c>
      <c r="G13" s="25" t="str">
        <f>'0401-0430菜單'!F15</f>
        <v>日式豬里肌</v>
      </c>
      <c r="H13" s="25" t="s">
        <v>39</v>
      </c>
      <c r="I13" s="26" t="s">
        <v>17</v>
      </c>
      <c r="J13" s="25" t="str">
        <f>'0401-0430菜單'!F16</f>
        <v>番茄炒蛋</v>
      </c>
      <c r="K13" s="25" t="s">
        <v>19</v>
      </c>
      <c r="L13" s="26" t="s">
        <v>17</v>
      </c>
      <c r="M13" s="25" t="str">
        <f>'0401-0430菜單'!F17</f>
        <v>椒鹽魷魚條(海)(炸)</v>
      </c>
      <c r="N13" s="25" t="s">
        <v>41</v>
      </c>
      <c r="O13" s="26" t="s">
        <v>17</v>
      </c>
      <c r="P13" s="25" t="str">
        <f>'0401-0430菜單'!F18</f>
        <v>青江菜*鮮乳及保久乳</v>
      </c>
      <c r="Q13" s="25" t="s">
        <v>20</v>
      </c>
      <c r="R13" s="26" t="s">
        <v>17</v>
      </c>
      <c r="S13" s="25" t="str">
        <f>'0401-0430菜單'!F19</f>
        <v>味噌豆腐湯(豆)</v>
      </c>
      <c r="T13" s="25" t="s">
        <v>18</v>
      </c>
      <c r="U13" s="26" t="s">
        <v>17</v>
      </c>
      <c r="V13" s="386"/>
      <c r="W13" s="101" t="s">
        <v>8</v>
      </c>
      <c r="X13" s="102" t="s">
        <v>231</v>
      </c>
      <c r="Y13" s="103">
        <v>5</v>
      </c>
      <c r="Z13" s="83"/>
      <c r="AA13" s="83"/>
      <c r="AB13" s="84"/>
      <c r="AC13" s="83" t="s">
        <v>21</v>
      </c>
      <c r="AD13" s="83" t="s">
        <v>22</v>
      </c>
      <c r="AE13" s="83" t="s">
        <v>23</v>
      </c>
      <c r="AF13" s="83" t="s">
        <v>24</v>
      </c>
    </row>
    <row r="14" spans="2:32" ht="27.95" customHeight="1">
      <c r="B14" s="105" t="s">
        <v>9</v>
      </c>
      <c r="C14" s="385"/>
      <c r="D14" s="33" t="s">
        <v>253</v>
      </c>
      <c r="E14" s="33"/>
      <c r="F14" s="33">
        <v>50</v>
      </c>
      <c r="G14" s="33" t="s">
        <v>82</v>
      </c>
      <c r="H14" s="34"/>
      <c r="I14" s="33">
        <v>60</v>
      </c>
      <c r="J14" s="34" t="s">
        <v>80</v>
      </c>
      <c r="K14" s="33"/>
      <c r="L14" s="34">
        <v>35</v>
      </c>
      <c r="M14" s="33" t="s">
        <v>119</v>
      </c>
      <c r="N14" s="33" t="s">
        <v>120</v>
      </c>
      <c r="O14" s="33">
        <v>35</v>
      </c>
      <c r="P14" s="33" t="s">
        <v>69</v>
      </c>
      <c r="Q14" s="33"/>
      <c r="R14" s="33">
        <v>100</v>
      </c>
      <c r="S14" s="34" t="s">
        <v>47</v>
      </c>
      <c r="T14" s="33" t="s">
        <v>190</v>
      </c>
      <c r="U14" s="33">
        <v>20</v>
      </c>
      <c r="V14" s="387"/>
      <c r="W14" s="106">
        <v>101</v>
      </c>
      <c r="X14" s="107" t="s">
        <v>232</v>
      </c>
      <c r="Y14" s="108">
        <f>AB15</f>
        <v>2</v>
      </c>
      <c r="Z14" s="82"/>
      <c r="AA14" s="109" t="s">
        <v>25</v>
      </c>
      <c r="AB14" s="84">
        <v>6.2</v>
      </c>
      <c r="AC14" s="84">
        <f>AB14*2</f>
        <v>12.4</v>
      </c>
      <c r="AD14" s="84"/>
      <c r="AE14" s="84">
        <f>AB14*15</f>
        <v>93</v>
      </c>
      <c r="AF14" s="84">
        <f>AC14*4+AE14*4</f>
        <v>421.6</v>
      </c>
    </row>
    <row r="15" spans="2:32" ht="27.95" customHeight="1">
      <c r="B15" s="105">
        <v>11</v>
      </c>
      <c r="C15" s="385"/>
      <c r="D15" s="33" t="s">
        <v>256</v>
      </c>
      <c r="E15" s="33"/>
      <c r="F15" s="33">
        <v>20</v>
      </c>
      <c r="G15" s="33"/>
      <c r="H15" s="34"/>
      <c r="I15" s="33"/>
      <c r="J15" s="34" t="s">
        <v>46</v>
      </c>
      <c r="K15" s="33"/>
      <c r="L15" s="34">
        <v>30</v>
      </c>
      <c r="M15" s="33" t="s">
        <v>92</v>
      </c>
      <c r="N15" s="33"/>
      <c r="O15" s="33">
        <v>20</v>
      </c>
      <c r="P15" s="33"/>
      <c r="Q15" s="33"/>
      <c r="R15" s="33"/>
      <c r="S15" s="34"/>
      <c r="T15" s="33"/>
      <c r="U15" s="33"/>
      <c r="V15" s="387"/>
      <c r="W15" s="111" t="s">
        <v>10</v>
      </c>
      <c r="X15" s="112" t="s">
        <v>233</v>
      </c>
      <c r="Y15" s="108">
        <f>AB16</f>
        <v>1.7</v>
      </c>
      <c r="Z15" s="83"/>
      <c r="AA15" s="113" t="s">
        <v>26</v>
      </c>
      <c r="AB15" s="84">
        <v>2</v>
      </c>
      <c r="AC15" s="114">
        <f>AB15*7</f>
        <v>14</v>
      </c>
      <c r="AD15" s="84">
        <f>AB15*5</f>
        <v>10</v>
      </c>
      <c r="AE15" s="84" t="s">
        <v>27</v>
      </c>
      <c r="AF15" s="115">
        <f>AC15*4+AD15*9</f>
        <v>146</v>
      </c>
    </row>
    <row r="16" spans="2:32" ht="27.95" customHeight="1">
      <c r="B16" s="105" t="s">
        <v>11</v>
      </c>
      <c r="C16" s="385"/>
      <c r="D16" s="33" t="s">
        <v>257</v>
      </c>
      <c r="E16" s="116"/>
      <c r="F16" s="33">
        <v>20</v>
      </c>
      <c r="G16" s="33"/>
      <c r="H16" s="116"/>
      <c r="I16" s="33"/>
      <c r="J16" s="34"/>
      <c r="K16" s="116"/>
      <c r="L16" s="34"/>
      <c r="M16" s="33"/>
      <c r="N16" s="116"/>
      <c r="O16" s="33"/>
      <c r="P16" s="33"/>
      <c r="Q16" s="116"/>
      <c r="R16" s="33"/>
      <c r="S16" s="34"/>
      <c r="T16" s="116"/>
      <c r="U16" s="33"/>
      <c r="V16" s="387"/>
      <c r="W16" s="106">
        <v>19</v>
      </c>
      <c r="X16" s="112" t="s">
        <v>234</v>
      </c>
      <c r="Y16" s="108">
        <f>AB17</f>
        <v>2.5</v>
      </c>
      <c r="Z16" s="82"/>
      <c r="AA16" s="83" t="s">
        <v>28</v>
      </c>
      <c r="AB16" s="84">
        <v>1.7</v>
      </c>
      <c r="AC16" s="84">
        <f>AB16*1</f>
        <v>1.7</v>
      </c>
      <c r="AD16" s="84" t="s">
        <v>27</v>
      </c>
      <c r="AE16" s="84">
        <f>AB16*5</f>
        <v>8.5</v>
      </c>
      <c r="AF16" s="84">
        <f>AC16*4+AE16*4</f>
        <v>40.799999999999997</v>
      </c>
    </row>
    <row r="17" spans="2:32" ht="27.95" customHeight="1">
      <c r="B17" s="393" t="s">
        <v>34</v>
      </c>
      <c r="C17" s="385"/>
      <c r="D17" s="33" t="s">
        <v>258</v>
      </c>
      <c r="E17" s="116"/>
      <c r="F17" s="33">
        <v>20</v>
      </c>
      <c r="G17" s="33"/>
      <c r="H17" s="116"/>
      <c r="I17" s="33"/>
      <c r="J17" s="34"/>
      <c r="K17" s="116"/>
      <c r="L17" s="34"/>
      <c r="M17" s="33"/>
      <c r="N17" s="116"/>
      <c r="O17" s="33"/>
      <c r="P17" s="33"/>
      <c r="Q17" s="116"/>
      <c r="R17" s="33"/>
      <c r="S17" s="34"/>
      <c r="T17" s="116"/>
      <c r="U17" s="33"/>
      <c r="V17" s="387"/>
      <c r="W17" s="111" t="s">
        <v>12</v>
      </c>
      <c r="X17" s="112" t="s">
        <v>235</v>
      </c>
      <c r="Y17" s="108">
        <v>0</v>
      </c>
      <c r="Z17" s="83"/>
      <c r="AA17" s="83" t="s">
        <v>30</v>
      </c>
      <c r="AB17" s="84">
        <v>2.5</v>
      </c>
      <c r="AC17" s="84"/>
      <c r="AD17" s="84">
        <f>AB17*5</f>
        <v>12.5</v>
      </c>
      <c r="AE17" s="84" t="s">
        <v>27</v>
      </c>
      <c r="AF17" s="84">
        <f>AD17*9</f>
        <v>112.5</v>
      </c>
    </row>
    <row r="18" spans="2:32" ht="27.95" customHeight="1">
      <c r="B18" s="393"/>
      <c r="C18" s="385"/>
      <c r="D18" s="116"/>
      <c r="E18" s="116"/>
      <c r="F18" s="33"/>
      <c r="G18" s="33"/>
      <c r="H18" s="116"/>
      <c r="I18" s="33"/>
      <c r="J18" s="33"/>
      <c r="K18" s="116"/>
      <c r="L18" s="33"/>
      <c r="M18" s="34"/>
      <c r="N18" s="116"/>
      <c r="O18" s="33"/>
      <c r="P18" s="33"/>
      <c r="Q18" s="116"/>
      <c r="R18" s="33"/>
      <c r="S18" s="34"/>
      <c r="T18" s="116"/>
      <c r="U18" s="33"/>
      <c r="V18" s="387"/>
      <c r="W18" s="106">
        <v>26</v>
      </c>
      <c r="X18" s="165" t="s">
        <v>236</v>
      </c>
      <c r="Y18" s="118">
        <v>1</v>
      </c>
      <c r="Z18" s="82"/>
      <c r="AA18" s="83" t="s">
        <v>31</v>
      </c>
      <c r="AB18" s="84">
        <v>1</v>
      </c>
      <c r="AE18" s="83">
        <f>AB18*15</f>
        <v>15</v>
      </c>
    </row>
    <row r="19" spans="2:32" ht="27.95" customHeight="1">
      <c r="B19" s="119" t="s">
        <v>32</v>
      </c>
      <c r="C19" s="120"/>
      <c r="D19" s="116"/>
      <c r="E19" s="116"/>
      <c r="F19" s="33"/>
      <c r="G19" s="33"/>
      <c r="H19" s="116"/>
      <c r="I19" s="33"/>
      <c r="J19" s="33"/>
      <c r="K19" s="116"/>
      <c r="L19" s="33"/>
      <c r="M19" s="33"/>
      <c r="N19" s="116"/>
      <c r="O19" s="33"/>
      <c r="P19" s="33"/>
      <c r="Q19" s="116"/>
      <c r="R19" s="33"/>
      <c r="S19" s="34"/>
      <c r="T19" s="164"/>
      <c r="U19" s="164"/>
      <c r="V19" s="387"/>
      <c r="W19" s="111" t="s">
        <v>13</v>
      </c>
      <c r="X19" s="121"/>
      <c r="Y19" s="108"/>
      <c r="Z19" s="83"/>
      <c r="AC19" s="83">
        <f>SUM(AC14:AC18)</f>
        <v>28.099999999999998</v>
      </c>
      <c r="AD19" s="83">
        <f>SUM(AD14:AD18)</f>
        <v>22.5</v>
      </c>
      <c r="AE19" s="83">
        <f>SUM(AE14:AE18)</f>
        <v>116.5</v>
      </c>
      <c r="AF19" s="83">
        <f>AC19*4+AD19*9+AE19*4</f>
        <v>780.9</v>
      </c>
    </row>
    <row r="20" spans="2:32" ht="27.95" customHeight="1">
      <c r="B20" s="122"/>
      <c r="C20" s="123"/>
      <c r="D20" s="116"/>
      <c r="E20" s="116"/>
      <c r="F20" s="33"/>
      <c r="G20" s="33"/>
      <c r="H20" s="116"/>
      <c r="I20" s="33"/>
      <c r="J20" s="33"/>
      <c r="K20" s="116"/>
      <c r="L20" s="33"/>
      <c r="M20" s="33"/>
      <c r="N20" s="116"/>
      <c r="O20" s="33"/>
      <c r="P20" s="33"/>
      <c r="Q20" s="116"/>
      <c r="R20" s="33"/>
      <c r="S20" s="33"/>
      <c r="T20" s="116"/>
      <c r="U20" s="33"/>
      <c r="V20" s="388"/>
      <c r="W20" s="106" t="s">
        <v>238</v>
      </c>
      <c r="X20" s="117"/>
      <c r="Y20" s="118"/>
      <c r="Z20" s="82"/>
      <c r="AC20" s="124">
        <f>AC19*4/AF19</f>
        <v>0.14393648354462799</v>
      </c>
      <c r="AD20" s="124">
        <f>AD19*9/AF19</f>
        <v>0.25931617364579335</v>
      </c>
      <c r="AE20" s="124">
        <f>AE19*4/AF19</f>
        <v>0.59674734280957875</v>
      </c>
    </row>
    <row r="21" spans="2:32" s="104" customFormat="1" ht="27.95" customHeight="1">
      <c r="B21" s="127">
        <v>4</v>
      </c>
      <c r="C21" s="385"/>
      <c r="D21" s="25" t="str">
        <f>'0401-0430菜單'!J14</f>
        <v>海苔肉鬆飯</v>
      </c>
      <c r="E21" s="25" t="s">
        <v>16</v>
      </c>
      <c r="F21" s="26" t="s">
        <v>17</v>
      </c>
      <c r="G21" s="25" t="str">
        <f>'0401-0430菜單'!J15</f>
        <v>夜市大雞排(炸)</v>
      </c>
      <c r="H21" s="25" t="s">
        <v>41</v>
      </c>
      <c r="I21" s="26" t="s">
        <v>17</v>
      </c>
      <c r="J21" s="25" t="str">
        <f>'0401-0430菜單'!J16</f>
        <v>九層海蓉</v>
      </c>
      <c r="K21" s="25" t="s">
        <v>212</v>
      </c>
      <c r="L21" s="210" t="s">
        <v>17</v>
      </c>
      <c r="M21" s="212" t="str">
        <f>'0401-0430菜單'!J17</f>
        <v>滷味(豆)</v>
      </c>
      <c r="N21" s="213" t="s">
        <v>39</v>
      </c>
      <c r="O21" s="214" t="s">
        <v>17</v>
      </c>
      <c r="P21" s="211" t="str">
        <f>'0401-0430菜單'!J18</f>
        <v>高麗菜</v>
      </c>
      <c r="Q21" s="25" t="s">
        <v>20</v>
      </c>
      <c r="R21" s="26" t="s">
        <v>17</v>
      </c>
      <c r="S21" s="25" t="str">
        <f>'0401-0430菜單'!J19</f>
        <v>冬瓜薑絲湯</v>
      </c>
      <c r="T21" s="25" t="s">
        <v>18</v>
      </c>
      <c r="U21" s="26" t="s">
        <v>17</v>
      </c>
      <c r="V21" s="386" t="s">
        <v>274</v>
      </c>
      <c r="W21" s="101" t="s">
        <v>8</v>
      </c>
      <c r="X21" s="102" t="s">
        <v>231</v>
      </c>
      <c r="Y21" s="103">
        <v>5</v>
      </c>
      <c r="Z21" s="83"/>
      <c r="AA21" s="83"/>
      <c r="AB21" s="84"/>
      <c r="AC21" s="83" t="s">
        <v>21</v>
      </c>
      <c r="AD21" s="83" t="s">
        <v>22</v>
      </c>
      <c r="AE21" s="83" t="s">
        <v>23</v>
      </c>
      <c r="AF21" s="83" t="s">
        <v>24</v>
      </c>
    </row>
    <row r="22" spans="2:32" s="132" customFormat="1" ht="27.75" customHeight="1">
      <c r="B22" s="128" t="s">
        <v>9</v>
      </c>
      <c r="C22" s="385"/>
      <c r="D22" s="33" t="s">
        <v>253</v>
      </c>
      <c r="E22" s="33"/>
      <c r="F22" s="33">
        <v>100</v>
      </c>
      <c r="G22" s="33" t="s">
        <v>130</v>
      </c>
      <c r="H22" s="33"/>
      <c r="I22" s="33">
        <v>65</v>
      </c>
      <c r="J22" s="33" t="s">
        <v>213</v>
      </c>
      <c r="K22" s="33"/>
      <c r="L22" s="33">
        <v>40</v>
      </c>
      <c r="M22" s="33" t="s">
        <v>62</v>
      </c>
      <c r="N22" s="33"/>
      <c r="O22" s="33">
        <v>10</v>
      </c>
      <c r="P22" s="33" t="s">
        <v>70</v>
      </c>
      <c r="Q22" s="33"/>
      <c r="R22" s="33">
        <v>100</v>
      </c>
      <c r="S22" s="33" t="s">
        <v>87</v>
      </c>
      <c r="T22" s="33"/>
      <c r="U22" s="33">
        <v>30</v>
      </c>
      <c r="V22" s="387"/>
      <c r="W22" s="106">
        <v>97</v>
      </c>
      <c r="X22" s="107" t="s">
        <v>232</v>
      </c>
      <c r="Y22" s="108">
        <f>AB23</f>
        <v>2.1</v>
      </c>
      <c r="Z22" s="129"/>
      <c r="AA22" s="130" t="s">
        <v>25</v>
      </c>
      <c r="AB22" s="131">
        <v>6.2</v>
      </c>
      <c r="AC22" s="131">
        <f>AB22*2</f>
        <v>12.4</v>
      </c>
      <c r="AD22" s="131"/>
      <c r="AE22" s="131">
        <f>AB22*15</f>
        <v>93</v>
      </c>
      <c r="AF22" s="131">
        <f>AC22*4+AE22*4</f>
        <v>421.6</v>
      </c>
    </row>
    <row r="23" spans="2:32" s="132" customFormat="1" ht="27.95" customHeight="1">
      <c r="B23" s="128">
        <v>12</v>
      </c>
      <c r="C23" s="385"/>
      <c r="D23" s="33" t="s">
        <v>255</v>
      </c>
      <c r="E23" s="34"/>
      <c r="F23" s="33">
        <v>5</v>
      </c>
      <c r="G23" s="33"/>
      <c r="H23" s="33"/>
      <c r="I23" s="33"/>
      <c r="J23" s="33"/>
      <c r="K23" s="33"/>
      <c r="L23" s="33"/>
      <c r="M23" s="33" t="s">
        <v>45</v>
      </c>
      <c r="N23" s="33"/>
      <c r="O23" s="33">
        <v>20</v>
      </c>
      <c r="P23" s="33"/>
      <c r="Q23" s="33"/>
      <c r="R23" s="33"/>
      <c r="S23" s="33" t="s">
        <v>122</v>
      </c>
      <c r="T23" s="33"/>
      <c r="U23" s="33">
        <v>3</v>
      </c>
      <c r="V23" s="387"/>
      <c r="W23" s="111" t="s">
        <v>10</v>
      </c>
      <c r="X23" s="112" t="s">
        <v>233</v>
      </c>
      <c r="Y23" s="108">
        <f>AB24</f>
        <v>1.6</v>
      </c>
      <c r="Z23" s="133"/>
      <c r="AA23" s="134" t="s">
        <v>26</v>
      </c>
      <c r="AB23" s="131">
        <v>2.1</v>
      </c>
      <c r="AC23" s="135">
        <f>AB23*7</f>
        <v>14.700000000000001</v>
      </c>
      <c r="AD23" s="131">
        <f>AB23*5</f>
        <v>10.5</v>
      </c>
      <c r="AE23" s="131" t="s">
        <v>27</v>
      </c>
      <c r="AF23" s="136">
        <f>AC23*4+AD23*9</f>
        <v>153.30000000000001</v>
      </c>
    </row>
    <row r="24" spans="2:32" s="132" customFormat="1" ht="27.95" customHeight="1">
      <c r="B24" s="128" t="s">
        <v>11</v>
      </c>
      <c r="C24" s="385"/>
      <c r="D24" s="33"/>
      <c r="E24" s="34"/>
      <c r="F24" s="33"/>
      <c r="G24" s="33"/>
      <c r="H24" s="116"/>
      <c r="I24" s="33"/>
      <c r="J24" s="33"/>
      <c r="K24" s="116"/>
      <c r="L24" s="33"/>
      <c r="M24" s="33" t="s">
        <v>43</v>
      </c>
      <c r="N24" s="116"/>
      <c r="O24" s="33">
        <v>30</v>
      </c>
      <c r="P24" s="33"/>
      <c r="Q24" s="116"/>
      <c r="R24" s="33"/>
      <c r="S24" s="34"/>
      <c r="T24" s="116"/>
      <c r="U24" s="33"/>
      <c r="V24" s="387"/>
      <c r="W24" s="106" t="s">
        <v>239</v>
      </c>
      <c r="X24" s="112" t="s">
        <v>234</v>
      </c>
      <c r="Y24" s="108">
        <f>AB25</f>
        <v>2.5</v>
      </c>
      <c r="Z24" s="129"/>
      <c r="AA24" s="137" t="s">
        <v>28</v>
      </c>
      <c r="AB24" s="131">
        <v>1.6</v>
      </c>
      <c r="AC24" s="131">
        <f>AB24*1</f>
        <v>1.6</v>
      </c>
      <c r="AD24" s="131" t="s">
        <v>27</v>
      </c>
      <c r="AE24" s="131">
        <f>AB24*5</f>
        <v>8</v>
      </c>
      <c r="AF24" s="131">
        <f>AC24*4+AE24*4</f>
        <v>38.4</v>
      </c>
    </row>
    <row r="25" spans="2:32" s="132" customFormat="1" ht="27.95" customHeight="1">
      <c r="B25" s="394" t="s">
        <v>35</v>
      </c>
      <c r="C25" s="385"/>
      <c r="D25" s="34"/>
      <c r="E25" s="34"/>
      <c r="F25" s="34"/>
      <c r="G25" s="33"/>
      <c r="H25" s="116"/>
      <c r="I25" s="33"/>
      <c r="J25" s="33"/>
      <c r="K25" s="116"/>
      <c r="L25" s="33"/>
      <c r="M25" s="33" t="s">
        <v>84</v>
      </c>
      <c r="N25" s="116"/>
      <c r="O25" s="33">
        <v>10</v>
      </c>
      <c r="P25" s="33"/>
      <c r="Q25" s="116"/>
      <c r="R25" s="33"/>
      <c r="S25" s="33"/>
      <c r="T25" s="116"/>
      <c r="U25" s="33"/>
      <c r="V25" s="387"/>
      <c r="W25" s="111" t="s">
        <v>12</v>
      </c>
      <c r="X25" s="112" t="s">
        <v>235</v>
      </c>
      <c r="Y25" s="108">
        <f>AB26</f>
        <v>0</v>
      </c>
      <c r="Z25" s="133"/>
      <c r="AA25" s="137" t="s">
        <v>30</v>
      </c>
      <c r="AB25" s="131">
        <v>2.5</v>
      </c>
      <c r="AC25" s="131"/>
      <c r="AD25" s="131">
        <f>AB25*5</f>
        <v>12.5</v>
      </c>
      <c r="AE25" s="131" t="s">
        <v>27</v>
      </c>
      <c r="AF25" s="131">
        <f>AD25*9</f>
        <v>112.5</v>
      </c>
    </row>
    <row r="26" spans="2:32" s="132" customFormat="1" ht="27.95" customHeight="1">
      <c r="B26" s="394"/>
      <c r="C26" s="385"/>
      <c r="D26" s="34"/>
      <c r="E26" s="34"/>
      <c r="F26" s="34"/>
      <c r="G26" s="138"/>
      <c r="H26" s="116"/>
      <c r="I26" s="33"/>
      <c r="J26" s="33"/>
      <c r="K26" s="116"/>
      <c r="L26" s="33"/>
      <c r="M26" s="33" t="s">
        <v>85</v>
      </c>
      <c r="N26" s="116"/>
      <c r="O26" s="33">
        <v>10</v>
      </c>
      <c r="P26" s="33"/>
      <c r="Q26" s="116"/>
      <c r="R26" s="33"/>
      <c r="S26" s="33"/>
      <c r="T26" s="116"/>
      <c r="U26" s="33"/>
      <c r="V26" s="387"/>
      <c r="W26" s="106">
        <v>27</v>
      </c>
      <c r="X26" s="165" t="s">
        <v>236</v>
      </c>
      <c r="Y26" s="108">
        <v>1</v>
      </c>
      <c r="Z26" s="129"/>
      <c r="AA26" s="137" t="s">
        <v>31</v>
      </c>
      <c r="AB26" s="131"/>
      <c r="AC26" s="137"/>
      <c r="AD26" s="137"/>
      <c r="AE26" s="137">
        <f>AB26*15</f>
        <v>0</v>
      </c>
      <c r="AF26" s="137"/>
    </row>
    <row r="27" spans="2:32" s="132" customFormat="1" ht="27.95" customHeight="1">
      <c r="B27" s="139" t="s">
        <v>32</v>
      </c>
      <c r="C27" s="140"/>
      <c r="D27" s="116"/>
      <c r="E27" s="116"/>
      <c r="F27" s="33"/>
      <c r="G27" s="33"/>
      <c r="H27" s="116"/>
      <c r="I27" s="33"/>
      <c r="J27" s="33"/>
      <c r="K27" s="116"/>
      <c r="L27" s="33"/>
      <c r="M27" s="33" t="s">
        <v>86</v>
      </c>
      <c r="N27" s="116"/>
      <c r="O27" s="33">
        <v>10</v>
      </c>
      <c r="P27" s="33"/>
      <c r="Q27" s="116"/>
      <c r="R27" s="33"/>
      <c r="S27" s="33"/>
      <c r="T27" s="116"/>
      <c r="U27" s="33"/>
      <c r="V27" s="387"/>
      <c r="W27" s="111" t="s">
        <v>13</v>
      </c>
      <c r="X27" s="121"/>
      <c r="Y27" s="108"/>
      <c r="Z27" s="133"/>
      <c r="AA27" s="137"/>
      <c r="AB27" s="131"/>
      <c r="AC27" s="137">
        <f>SUM(AC22:AC26)</f>
        <v>28.700000000000003</v>
      </c>
      <c r="AD27" s="137">
        <f>SUM(AD22:AD26)</f>
        <v>23</v>
      </c>
      <c r="AE27" s="137">
        <f>SUM(AE22:AE26)</f>
        <v>101</v>
      </c>
      <c r="AF27" s="137">
        <f>AC27*4+AD27*9+AE27*4</f>
        <v>725.8</v>
      </c>
    </row>
    <row r="28" spans="2:32" s="132" customFormat="1" ht="27.95" customHeight="1" thickBot="1">
      <c r="B28" s="141"/>
      <c r="C28" s="142"/>
      <c r="D28" s="116"/>
      <c r="E28" s="116"/>
      <c r="F28" s="33"/>
      <c r="G28" s="33"/>
      <c r="H28" s="116"/>
      <c r="I28" s="33"/>
      <c r="J28" s="33"/>
      <c r="K28" s="116"/>
      <c r="L28" s="33"/>
      <c r="M28" s="33" t="s">
        <v>121</v>
      </c>
      <c r="N28" s="116" t="s">
        <v>193</v>
      </c>
      <c r="O28" s="33">
        <v>5</v>
      </c>
      <c r="P28" s="33"/>
      <c r="Q28" s="116"/>
      <c r="R28" s="33"/>
      <c r="S28" s="33"/>
      <c r="T28" s="116"/>
      <c r="U28" s="33"/>
      <c r="V28" s="388"/>
      <c r="W28" s="106" t="s">
        <v>240</v>
      </c>
      <c r="X28" s="126"/>
      <c r="Y28" s="108"/>
      <c r="Z28" s="129"/>
      <c r="AA28" s="133"/>
      <c r="AB28" s="143"/>
      <c r="AC28" s="144">
        <f>AC27*4/AF27</f>
        <v>0.15817029484706532</v>
      </c>
      <c r="AD28" s="144">
        <f>AD27*9/AF27</f>
        <v>0.28520253513364563</v>
      </c>
      <c r="AE28" s="144">
        <f>AE27*4/AF27</f>
        <v>0.55662717001928907</v>
      </c>
      <c r="AF28" s="133"/>
    </row>
    <row r="29" spans="2:32" s="104" customFormat="1" ht="27.95" customHeight="1">
      <c r="B29" s="99">
        <v>4</v>
      </c>
      <c r="C29" s="385"/>
      <c r="D29" s="25" t="str">
        <f>'0401-0430菜單'!N14</f>
        <v>地瓜飯</v>
      </c>
      <c r="E29" s="25" t="s">
        <v>16</v>
      </c>
      <c r="F29" s="26" t="s">
        <v>17</v>
      </c>
      <c r="G29" s="25" t="str">
        <f>'0401-0430菜單'!N15</f>
        <v>鐵板肉片</v>
      </c>
      <c r="H29" s="25" t="s">
        <v>129</v>
      </c>
      <c r="I29" s="26" t="s">
        <v>17</v>
      </c>
      <c r="J29" s="25" t="str">
        <f>'0401-0430菜單'!N16</f>
        <v>麻婆豆腐(豆)</v>
      </c>
      <c r="K29" s="25" t="s">
        <v>39</v>
      </c>
      <c r="L29" s="26" t="s">
        <v>17</v>
      </c>
      <c r="M29" s="25" t="str">
        <f>'0401-0430菜單'!N17</f>
        <v>香烤地瓜條(成)</v>
      </c>
      <c r="N29" s="25" t="s">
        <v>50</v>
      </c>
      <c r="O29" s="26" t="s">
        <v>17</v>
      </c>
      <c r="P29" s="25" t="str">
        <f>'0401-0430菜單'!N18</f>
        <v>芥藍菜</v>
      </c>
      <c r="Q29" s="25" t="s">
        <v>20</v>
      </c>
      <c r="R29" s="26" t="s">
        <v>17</v>
      </c>
      <c r="S29" s="25" t="str">
        <f>'0401-0430菜單'!N19</f>
        <v>玉米濃湯(芡)</v>
      </c>
      <c r="T29" s="25" t="s">
        <v>18</v>
      </c>
      <c r="U29" s="26" t="s">
        <v>17</v>
      </c>
      <c r="V29" s="386"/>
      <c r="W29" s="101" t="s">
        <v>8</v>
      </c>
      <c r="X29" s="102" t="s">
        <v>231</v>
      </c>
      <c r="Y29" s="103">
        <v>5.5</v>
      </c>
      <c r="Z29" s="83"/>
      <c r="AA29" s="83"/>
      <c r="AB29" s="84"/>
      <c r="AC29" s="83" t="s">
        <v>21</v>
      </c>
      <c r="AD29" s="83" t="s">
        <v>22</v>
      </c>
      <c r="AE29" s="83" t="s">
        <v>23</v>
      </c>
      <c r="AF29" s="83" t="s">
        <v>24</v>
      </c>
    </row>
    <row r="30" spans="2:32" ht="27.95" customHeight="1">
      <c r="B30" s="105" t="s">
        <v>9</v>
      </c>
      <c r="C30" s="385"/>
      <c r="D30" s="34" t="s">
        <v>253</v>
      </c>
      <c r="E30" s="34"/>
      <c r="F30" s="34">
        <v>80</v>
      </c>
      <c r="G30" s="33" t="s">
        <v>82</v>
      </c>
      <c r="H30" s="33"/>
      <c r="I30" s="33">
        <v>65</v>
      </c>
      <c r="J30" s="31" t="s">
        <v>160</v>
      </c>
      <c r="K30" s="31" t="s">
        <v>161</v>
      </c>
      <c r="L30" s="31">
        <v>50</v>
      </c>
      <c r="M30" s="33" t="s">
        <v>172</v>
      </c>
      <c r="N30" s="32" t="s">
        <v>168</v>
      </c>
      <c r="O30" s="33">
        <v>35</v>
      </c>
      <c r="P30" s="32" t="s">
        <v>141</v>
      </c>
      <c r="Q30" s="32"/>
      <c r="R30" s="32">
        <v>100</v>
      </c>
      <c r="S30" s="31" t="s">
        <v>123</v>
      </c>
      <c r="T30" s="31"/>
      <c r="U30" s="31">
        <v>5</v>
      </c>
      <c r="V30" s="387"/>
      <c r="W30" s="106">
        <v>95</v>
      </c>
      <c r="X30" s="107" t="s">
        <v>232</v>
      </c>
      <c r="Y30" s="108">
        <f>AB31</f>
        <v>2</v>
      </c>
      <c r="Z30" s="82"/>
      <c r="AA30" s="109" t="s">
        <v>25</v>
      </c>
      <c r="AB30" s="84">
        <v>6</v>
      </c>
      <c r="AC30" s="84">
        <f>AB30*2</f>
        <v>12</v>
      </c>
      <c r="AD30" s="84"/>
      <c r="AE30" s="84">
        <f>AB30*15</f>
        <v>90</v>
      </c>
      <c r="AF30" s="84">
        <f>AC30*4+AE30*4</f>
        <v>408</v>
      </c>
    </row>
    <row r="31" spans="2:32" ht="27.95" customHeight="1">
      <c r="B31" s="105">
        <v>13</v>
      </c>
      <c r="C31" s="385"/>
      <c r="D31" s="34" t="s">
        <v>254</v>
      </c>
      <c r="E31" s="34"/>
      <c r="F31" s="34">
        <v>30</v>
      </c>
      <c r="G31" s="32" t="s">
        <v>173</v>
      </c>
      <c r="H31" s="32"/>
      <c r="I31" s="32">
        <v>10</v>
      </c>
      <c r="J31" s="31" t="s">
        <v>170</v>
      </c>
      <c r="K31" s="31"/>
      <c r="L31" s="31">
        <v>5</v>
      </c>
      <c r="M31" s="33" t="s">
        <v>171</v>
      </c>
      <c r="N31" s="32"/>
      <c r="O31" s="33">
        <v>3</v>
      </c>
      <c r="P31" s="33"/>
      <c r="Q31" s="116"/>
      <c r="R31" s="33"/>
      <c r="S31" s="31" t="s">
        <v>124</v>
      </c>
      <c r="T31" s="31"/>
      <c r="U31" s="31">
        <v>10</v>
      </c>
      <c r="V31" s="387"/>
      <c r="W31" s="111" t="s">
        <v>10</v>
      </c>
      <c r="X31" s="112" t="s">
        <v>233</v>
      </c>
      <c r="Y31" s="108">
        <f>AB32</f>
        <v>1.8</v>
      </c>
      <c r="Z31" s="83"/>
      <c r="AA31" s="113" t="s">
        <v>26</v>
      </c>
      <c r="AB31" s="84">
        <v>2</v>
      </c>
      <c r="AC31" s="114">
        <f>AB31*7</f>
        <v>14</v>
      </c>
      <c r="AD31" s="84">
        <f>AB31*5</f>
        <v>10</v>
      </c>
      <c r="AE31" s="84" t="s">
        <v>27</v>
      </c>
      <c r="AF31" s="115">
        <f>AC31*4+AD31*9</f>
        <v>146</v>
      </c>
    </row>
    <row r="32" spans="2:32" ht="27.95" customHeight="1">
      <c r="B32" s="105" t="s">
        <v>11</v>
      </c>
      <c r="C32" s="385"/>
      <c r="D32" s="33"/>
      <c r="E32" s="116"/>
      <c r="F32" s="33"/>
      <c r="G32" s="32"/>
      <c r="H32" s="42"/>
      <c r="I32" s="32"/>
      <c r="J32" s="33"/>
      <c r="K32" s="42"/>
      <c r="L32" s="33"/>
      <c r="M32" s="33"/>
      <c r="N32" s="42"/>
      <c r="O32" s="33"/>
      <c r="P32" s="33"/>
      <c r="Q32" s="116"/>
      <c r="R32" s="33"/>
      <c r="S32" s="31"/>
      <c r="T32" s="32"/>
      <c r="U32" s="32"/>
      <c r="V32" s="387"/>
      <c r="W32" s="106">
        <v>22</v>
      </c>
      <c r="X32" s="112" t="s">
        <v>234</v>
      </c>
      <c r="Y32" s="108">
        <f>AB33</f>
        <v>2.5</v>
      </c>
      <c r="Z32" s="82"/>
      <c r="AA32" s="83" t="s">
        <v>28</v>
      </c>
      <c r="AB32" s="84">
        <v>1.8</v>
      </c>
      <c r="AC32" s="84">
        <f>AB32*1</f>
        <v>1.8</v>
      </c>
      <c r="AD32" s="84" t="s">
        <v>27</v>
      </c>
      <c r="AE32" s="84">
        <f>AB32*5</f>
        <v>9</v>
      </c>
      <c r="AF32" s="84">
        <f>AC32*4+AE32*4</f>
        <v>43.2</v>
      </c>
    </row>
    <row r="33" spans="2:32" ht="27.95" customHeight="1">
      <c r="B33" s="393" t="s">
        <v>36</v>
      </c>
      <c r="C33" s="385"/>
      <c r="D33" s="33"/>
      <c r="E33" s="116"/>
      <c r="F33" s="33"/>
      <c r="G33" s="32"/>
      <c r="H33" s="42"/>
      <c r="I33" s="32"/>
      <c r="J33" s="31"/>
      <c r="K33" s="31"/>
      <c r="L33" s="31"/>
      <c r="M33" s="33"/>
      <c r="N33" s="42"/>
      <c r="O33" s="33"/>
      <c r="P33" s="32"/>
      <c r="Q33" s="42"/>
      <c r="R33" s="32"/>
      <c r="S33" s="31"/>
      <c r="T33" s="32"/>
      <c r="U33" s="32"/>
      <c r="V33" s="387"/>
      <c r="W33" s="111" t="s">
        <v>12</v>
      </c>
      <c r="X33" s="112" t="s">
        <v>235</v>
      </c>
      <c r="Y33" s="108">
        <v>0</v>
      </c>
      <c r="Z33" s="83"/>
      <c r="AA33" s="83" t="s">
        <v>30</v>
      </c>
      <c r="AB33" s="84">
        <v>2.5</v>
      </c>
      <c r="AC33" s="84"/>
      <c r="AD33" s="84">
        <f>AB33*5</f>
        <v>12.5</v>
      </c>
      <c r="AE33" s="84" t="s">
        <v>27</v>
      </c>
      <c r="AF33" s="84">
        <f>AD33*9</f>
        <v>112.5</v>
      </c>
    </row>
    <row r="34" spans="2:32" ht="27.95" customHeight="1">
      <c r="B34" s="393"/>
      <c r="C34" s="385"/>
      <c r="D34" s="33"/>
      <c r="E34" s="116"/>
      <c r="F34" s="33"/>
      <c r="G34" s="32"/>
      <c r="H34" s="42"/>
      <c r="I34" s="32"/>
      <c r="J34" s="31"/>
      <c r="K34" s="42"/>
      <c r="L34" s="31"/>
      <c r="M34" s="33"/>
      <c r="N34" s="42"/>
      <c r="O34" s="33"/>
      <c r="P34" s="32"/>
      <c r="Q34" s="42"/>
      <c r="R34" s="32"/>
      <c r="S34" s="31"/>
      <c r="T34" s="42"/>
      <c r="U34" s="32"/>
      <c r="V34" s="387"/>
      <c r="W34" s="106">
        <v>27</v>
      </c>
      <c r="X34" s="165" t="s">
        <v>236</v>
      </c>
      <c r="Y34" s="108">
        <v>0</v>
      </c>
      <c r="Z34" s="82"/>
      <c r="AA34" s="83" t="s">
        <v>31</v>
      </c>
      <c r="AB34" s="84">
        <v>1</v>
      </c>
      <c r="AE34" s="83">
        <f>AB34*15</f>
        <v>15</v>
      </c>
    </row>
    <row r="35" spans="2:32" ht="27.95" customHeight="1">
      <c r="B35" s="119" t="s">
        <v>32</v>
      </c>
      <c r="C35" s="120"/>
      <c r="D35" s="42"/>
      <c r="E35" s="42"/>
      <c r="F35" s="32"/>
      <c r="G35" s="33"/>
      <c r="H35" s="116"/>
      <c r="I35" s="33"/>
      <c r="J35" s="33"/>
      <c r="K35" s="116"/>
      <c r="L35" s="33"/>
      <c r="M35" s="33"/>
      <c r="N35" s="116"/>
      <c r="O35" s="33"/>
      <c r="P35" s="33"/>
      <c r="Q35" s="116"/>
      <c r="R35" s="33"/>
      <c r="S35" s="33"/>
      <c r="T35" s="116"/>
      <c r="U35" s="33"/>
      <c r="V35" s="387"/>
      <c r="W35" s="111" t="s">
        <v>13</v>
      </c>
      <c r="X35" s="121"/>
      <c r="Y35" s="108"/>
      <c r="Z35" s="83"/>
      <c r="AC35" s="83">
        <f>SUM(AC30:AC34)</f>
        <v>27.8</v>
      </c>
      <c r="AD35" s="83">
        <f>SUM(AD30:AD34)</f>
        <v>22.5</v>
      </c>
      <c r="AE35" s="83">
        <f>SUM(AE30:AE34)</f>
        <v>114</v>
      </c>
      <c r="AF35" s="83">
        <f>AC35*4+AD35*9+AE35*4</f>
        <v>769.7</v>
      </c>
    </row>
    <row r="36" spans="2:32" ht="27.95" customHeight="1">
      <c r="B36" s="122"/>
      <c r="C36" s="123"/>
      <c r="D36" s="116"/>
      <c r="E36" s="116"/>
      <c r="F36" s="33"/>
      <c r="G36" s="33"/>
      <c r="H36" s="116"/>
      <c r="I36" s="33"/>
      <c r="J36" s="33"/>
      <c r="K36" s="116"/>
      <c r="L36" s="33"/>
      <c r="M36" s="33"/>
      <c r="N36" s="116"/>
      <c r="O36" s="33"/>
      <c r="P36" s="33"/>
      <c r="Q36" s="116"/>
      <c r="R36" s="33"/>
      <c r="S36" s="33"/>
      <c r="T36" s="116"/>
      <c r="U36" s="33"/>
      <c r="V36" s="388"/>
      <c r="W36" s="106" t="s">
        <v>241</v>
      </c>
      <c r="X36" s="117"/>
      <c r="Y36" s="108"/>
      <c r="Z36" s="82"/>
      <c r="AC36" s="124">
        <f>AC35*4/AF35</f>
        <v>0.14447187215798363</v>
      </c>
      <c r="AD36" s="124">
        <f>AD35*9/AF35</f>
        <v>0.26308951539560865</v>
      </c>
      <c r="AE36" s="124">
        <f>AE35*4/AF35</f>
        <v>0.59243861244640761</v>
      </c>
    </row>
    <row r="37" spans="2:32" s="104" customFormat="1" ht="27.95" customHeight="1">
      <c r="B37" s="99">
        <v>4</v>
      </c>
      <c r="C37" s="385"/>
      <c r="D37" s="25" t="str">
        <f>'0401-0430菜單'!R14</f>
        <v>起士焗烤筆管麵</v>
      </c>
      <c r="E37" s="100" t="s">
        <v>50</v>
      </c>
      <c r="F37" s="26" t="s">
        <v>17</v>
      </c>
      <c r="G37" s="25" t="str">
        <f>'0401-0430菜單'!R15</f>
        <v>檸檬雞翅</v>
      </c>
      <c r="H37" s="25" t="s">
        <v>39</v>
      </c>
      <c r="I37" s="26" t="s">
        <v>17</v>
      </c>
      <c r="J37" s="25" t="str">
        <f>'0401-0430菜單'!R16</f>
        <v>日式鐵板燒肉</v>
      </c>
      <c r="K37" s="25" t="s">
        <v>75</v>
      </c>
      <c r="L37" s="26" t="s">
        <v>17</v>
      </c>
      <c r="M37" s="25" t="str">
        <f>'0401-0430菜單'!R17</f>
        <v>芹香甜不辣(成)</v>
      </c>
      <c r="N37" s="25" t="s">
        <v>19</v>
      </c>
      <c r="O37" s="26" t="s">
        <v>17</v>
      </c>
      <c r="P37" s="25" t="str">
        <f>'0401-0430菜單'!R18</f>
        <v>大白菜</v>
      </c>
      <c r="Q37" s="25" t="s">
        <v>20</v>
      </c>
      <c r="R37" s="26" t="s">
        <v>17</v>
      </c>
      <c r="S37" s="25" t="str">
        <f>'0401-0430菜單'!R19</f>
        <v>什錦鮮蔬湯</v>
      </c>
      <c r="T37" s="25" t="s">
        <v>18</v>
      </c>
      <c r="U37" s="26" t="s">
        <v>17</v>
      </c>
      <c r="V37" s="386"/>
      <c r="W37" s="101" t="s">
        <v>8</v>
      </c>
      <c r="X37" s="102" t="s">
        <v>231</v>
      </c>
      <c r="Y37" s="103">
        <v>5</v>
      </c>
      <c r="Z37" s="83"/>
      <c r="AA37" s="83"/>
      <c r="AB37" s="84"/>
      <c r="AC37" s="83" t="s">
        <v>21</v>
      </c>
      <c r="AD37" s="83" t="s">
        <v>22</v>
      </c>
      <c r="AE37" s="83" t="s">
        <v>23</v>
      </c>
      <c r="AF37" s="83" t="s">
        <v>24</v>
      </c>
    </row>
    <row r="38" spans="2:32" ht="27.95" customHeight="1">
      <c r="B38" s="105" t="s">
        <v>9</v>
      </c>
      <c r="C38" s="385"/>
      <c r="D38" s="33" t="s">
        <v>263</v>
      </c>
      <c r="E38" s="34"/>
      <c r="F38" s="33">
        <v>60</v>
      </c>
      <c r="G38" s="32" t="s">
        <v>194</v>
      </c>
      <c r="H38" s="31"/>
      <c r="I38" s="32">
        <v>70</v>
      </c>
      <c r="J38" s="34" t="s">
        <v>199</v>
      </c>
      <c r="K38" s="34"/>
      <c r="L38" s="34">
        <v>40</v>
      </c>
      <c r="M38" s="32" t="s">
        <v>99</v>
      </c>
      <c r="N38" s="31" t="s">
        <v>83</v>
      </c>
      <c r="O38" s="32">
        <v>40</v>
      </c>
      <c r="P38" s="33" t="s">
        <v>71</v>
      </c>
      <c r="Q38" s="33"/>
      <c r="R38" s="33">
        <v>100</v>
      </c>
      <c r="S38" s="31" t="s">
        <v>43</v>
      </c>
      <c r="T38" s="31"/>
      <c r="U38" s="31">
        <v>15</v>
      </c>
      <c r="V38" s="387"/>
      <c r="W38" s="106" t="s">
        <v>242</v>
      </c>
      <c r="X38" s="107" t="s">
        <v>232</v>
      </c>
      <c r="Y38" s="108">
        <f>AB39</f>
        <v>2.2999999999999998</v>
      </c>
      <c r="Z38" s="82"/>
      <c r="AA38" s="109" t="s">
        <v>25</v>
      </c>
      <c r="AB38" s="84">
        <v>6</v>
      </c>
      <c r="AC38" s="84">
        <f>AB38*2</f>
        <v>12</v>
      </c>
      <c r="AD38" s="84"/>
      <c r="AE38" s="84">
        <f>AB38*15</f>
        <v>90</v>
      </c>
      <c r="AF38" s="84">
        <f>AC38*4+AE38*4</f>
        <v>408</v>
      </c>
    </row>
    <row r="39" spans="2:32" ht="27.95" customHeight="1">
      <c r="B39" s="105">
        <v>14</v>
      </c>
      <c r="C39" s="385"/>
      <c r="D39" s="33" t="s">
        <v>264</v>
      </c>
      <c r="E39" s="34"/>
      <c r="F39" s="33">
        <v>10</v>
      </c>
      <c r="G39" s="32"/>
      <c r="H39" s="31"/>
      <c r="I39" s="32"/>
      <c r="J39" s="34" t="s">
        <v>200</v>
      </c>
      <c r="K39" s="34"/>
      <c r="L39" s="34">
        <v>30</v>
      </c>
      <c r="M39" s="32" t="s">
        <v>93</v>
      </c>
      <c r="N39" s="31"/>
      <c r="O39" s="32">
        <v>20</v>
      </c>
      <c r="P39" s="32"/>
      <c r="Q39" s="31"/>
      <c r="R39" s="32"/>
      <c r="S39" s="31" t="s">
        <v>80</v>
      </c>
      <c r="T39" s="31"/>
      <c r="U39" s="31">
        <v>10</v>
      </c>
      <c r="V39" s="387"/>
      <c r="W39" s="111" t="s">
        <v>10</v>
      </c>
      <c r="X39" s="112" t="s">
        <v>233</v>
      </c>
      <c r="Y39" s="108">
        <f>AB40</f>
        <v>1.6</v>
      </c>
      <c r="Z39" s="83"/>
      <c r="AA39" s="113" t="s">
        <v>26</v>
      </c>
      <c r="AB39" s="84">
        <v>2.2999999999999998</v>
      </c>
      <c r="AC39" s="114">
        <f>AB39*7</f>
        <v>16.099999999999998</v>
      </c>
      <c r="AD39" s="84">
        <f>AB39*5</f>
        <v>11.5</v>
      </c>
      <c r="AE39" s="84" t="s">
        <v>27</v>
      </c>
      <c r="AF39" s="115">
        <f>AC39*4+AD39*9</f>
        <v>167.89999999999998</v>
      </c>
    </row>
    <row r="40" spans="2:32" ht="27.95" customHeight="1">
      <c r="B40" s="105" t="s">
        <v>11</v>
      </c>
      <c r="C40" s="385"/>
      <c r="D40" s="33" t="s">
        <v>265</v>
      </c>
      <c r="E40" s="116"/>
      <c r="F40" s="33">
        <v>30</v>
      </c>
      <c r="G40" s="32"/>
      <c r="H40" s="31"/>
      <c r="I40" s="32"/>
      <c r="J40" s="34" t="s">
        <v>159</v>
      </c>
      <c r="K40" s="34"/>
      <c r="L40" s="34">
        <v>3</v>
      </c>
      <c r="M40" s="32"/>
      <c r="N40" s="31"/>
      <c r="O40" s="32"/>
      <c r="P40" s="32"/>
      <c r="Q40" s="31"/>
      <c r="R40" s="32"/>
      <c r="S40" s="31" t="s">
        <v>102</v>
      </c>
      <c r="T40" s="31"/>
      <c r="U40" s="31">
        <v>3</v>
      </c>
      <c r="V40" s="387"/>
      <c r="W40" s="106" t="s">
        <v>239</v>
      </c>
      <c r="X40" s="112" t="s">
        <v>234</v>
      </c>
      <c r="Y40" s="108">
        <f>AB41</f>
        <v>2.5</v>
      </c>
      <c r="Z40" s="82"/>
      <c r="AA40" s="83" t="s">
        <v>28</v>
      </c>
      <c r="AB40" s="84">
        <v>1.6</v>
      </c>
      <c r="AC40" s="84">
        <f>AB40*1</f>
        <v>1.6</v>
      </c>
      <c r="AD40" s="84" t="s">
        <v>27</v>
      </c>
      <c r="AE40" s="84">
        <f>AB40*5</f>
        <v>8</v>
      </c>
      <c r="AF40" s="84">
        <f>AC40*4+AE40*4</f>
        <v>38.4</v>
      </c>
    </row>
    <row r="41" spans="2:32" ht="27.95" customHeight="1">
      <c r="B41" s="393" t="s">
        <v>29</v>
      </c>
      <c r="C41" s="385"/>
      <c r="D41" s="33" t="s">
        <v>266</v>
      </c>
      <c r="E41" s="116"/>
      <c r="F41" s="33">
        <v>5</v>
      </c>
      <c r="G41" s="32"/>
      <c r="H41" s="31"/>
      <c r="I41" s="32"/>
      <c r="J41" s="34"/>
      <c r="K41" s="116"/>
      <c r="L41" s="34"/>
      <c r="M41" s="32"/>
      <c r="N41" s="31"/>
      <c r="O41" s="32"/>
      <c r="P41" s="32"/>
      <c r="Q41" s="31"/>
      <c r="R41" s="32"/>
      <c r="S41" s="31" t="s">
        <v>125</v>
      </c>
      <c r="T41" s="31" t="s">
        <v>118</v>
      </c>
      <c r="U41" s="31">
        <v>3</v>
      </c>
      <c r="V41" s="387"/>
      <c r="W41" s="111" t="s">
        <v>12</v>
      </c>
      <c r="X41" s="112" t="s">
        <v>235</v>
      </c>
      <c r="Y41" s="108">
        <f>AB42</f>
        <v>0</v>
      </c>
      <c r="Z41" s="83"/>
      <c r="AA41" s="83" t="s">
        <v>30</v>
      </c>
      <c r="AB41" s="84">
        <v>2.5</v>
      </c>
      <c r="AC41" s="84"/>
      <c r="AD41" s="84">
        <f>AB41*5</f>
        <v>12.5</v>
      </c>
      <c r="AE41" s="84" t="s">
        <v>27</v>
      </c>
      <c r="AF41" s="84">
        <f>AD41*9</f>
        <v>112.5</v>
      </c>
    </row>
    <row r="42" spans="2:32" ht="27.95" customHeight="1">
      <c r="B42" s="393"/>
      <c r="C42" s="385"/>
      <c r="D42" s="33" t="s">
        <v>267</v>
      </c>
      <c r="E42" s="116"/>
      <c r="F42" s="33">
        <v>3</v>
      </c>
      <c r="G42" s="33"/>
      <c r="H42" s="116"/>
      <c r="I42" s="33"/>
      <c r="J42" s="33"/>
      <c r="K42" s="116"/>
      <c r="L42" s="33"/>
      <c r="M42" s="33"/>
      <c r="N42" s="116"/>
      <c r="O42" s="33"/>
      <c r="P42" s="33"/>
      <c r="Q42" s="116"/>
      <c r="R42" s="33"/>
      <c r="S42" s="34"/>
      <c r="T42" s="116"/>
      <c r="U42" s="34"/>
      <c r="V42" s="387"/>
      <c r="W42" s="106" t="s">
        <v>243</v>
      </c>
      <c r="X42" s="165" t="s">
        <v>236</v>
      </c>
      <c r="Y42" s="108">
        <v>0</v>
      </c>
      <c r="Z42" s="82"/>
      <c r="AA42" s="83" t="s">
        <v>31</v>
      </c>
      <c r="AE42" s="83">
        <f>AB42*15</f>
        <v>0</v>
      </c>
    </row>
    <row r="43" spans="2:32" ht="27.95" customHeight="1">
      <c r="B43" s="119" t="s">
        <v>32</v>
      </c>
      <c r="C43" s="120"/>
      <c r="D43" s="116"/>
      <c r="E43" s="116"/>
      <c r="F43" s="33"/>
      <c r="G43" s="33"/>
      <c r="H43" s="116"/>
      <c r="I43" s="33"/>
      <c r="J43" s="34"/>
      <c r="K43" s="116"/>
      <c r="L43" s="34"/>
      <c r="M43" s="33"/>
      <c r="N43" s="116"/>
      <c r="O43" s="33"/>
      <c r="P43" s="33"/>
      <c r="Q43" s="116"/>
      <c r="R43" s="33"/>
      <c r="S43" s="34"/>
      <c r="T43" s="116"/>
      <c r="U43" s="34"/>
      <c r="V43" s="387"/>
      <c r="W43" s="111" t="s">
        <v>13</v>
      </c>
      <c r="X43" s="121"/>
      <c r="Y43" s="108"/>
      <c r="Z43" s="83"/>
      <c r="AC43" s="83">
        <f>SUM(AC38:AC42)</f>
        <v>29.7</v>
      </c>
      <c r="AD43" s="83">
        <f>SUM(AD38:AD42)</f>
        <v>24</v>
      </c>
      <c r="AE43" s="83">
        <f>SUM(AE38:AE42)</f>
        <v>98</v>
      </c>
      <c r="AF43" s="83">
        <f>AC43*4+AD43*9+AE43*4</f>
        <v>726.8</v>
      </c>
    </row>
    <row r="44" spans="2:32" ht="27.95" customHeight="1" thickBot="1">
      <c r="B44" s="148"/>
      <c r="C44" s="123"/>
      <c r="D44" s="149"/>
      <c r="E44" s="149"/>
      <c r="F44" s="150"/>
      <c r="G44" s="150"/>
      <c r="H44" s="149"/>
      <c r="I44" s="150"/>
      <c r="J44" s="150"/>
      <c r="K44" s="149"/>
      <c r="L44" s="150"/>
      <c r="M44" s="150"/>
      <c r="N44" s="149"/>
      <c r="O44" s="150"/>
      <c r="P44" s="150"/>
      <c r="Q44" s="149"/>
      <c r="R44" s="150"/>
      <c r="S44" s="150"/>
      <c r="T44" s="149"/>
      <c r="U44" s="150"/>
      <c r="V44" s="388"/>
      <c r="W44" s="106" t="s">
        <v>240</v>
      </c>
      <c r="X44" s="126"/>
      <c r="Y44" s="108"/>
      <c r="Z44" s="82"/>
      <c r="AC44" s="124">
        <f>AC43*4/AF43</f>
        <v>0.16345624656026417</v>
      </c>
      <c r="AD44" s="124">
        <f>AD43*9/AF43</f>
        <v>0.29719317556411667</v>
      </c>
      <c r="AE44" s="124">
        <f>AE43*4/AF43</f>
        <v>0.53935057787561924</v>
      </c>
    </row>
    <row r="45" spans="2:32" s="156" customFormat="1" ht="21.75" customHeight="1">
      <c r="B45" s="153"/>
      <c r="C45" s="83"/>
      <c r="D45" s="110"/>
      <c r="E45" s="154"/>
      <c r="F45" s="110"/>
      <c r="G45" s="110"/>
      <c r="H45" s="154"/>
      <c r="I45" s="110"/>
      <c r="J45" s="389"/>
      <c r="K45" s="389"/>
      <c r="L45" s="389"/>
      <c r="M45" s="389"/>
      <c r="N45" s="389"/>
      <c r="O45" s="389"/>
      <c r="P45" s="389"/>
      <c r="Q45" s="389"/>
      <c r="R45" s="389"/>
      <c r="S45" s="389"/>
      <c r="T45" s="389"/>
      <c r="U45" s="389"/>
      <c r="V45" s="389"/>
      <c r="W45" s="389"/>
      <c r="X45" s="389"/>
      <c r="Y45" s="389"/>
      <c r="Z45" s="155"/>
      <c r="AA45" s="137"/>
      <c r="AB45" s="131"/>
      <c r="AC45" s="137"/>
      <c r="AD45" s="137"/>
      <c r="AE45" s="137"/>
      <c r="AF45" s="137"/>
    </row>
    <row r="46" spans="2:32">
      <c r="B46" s="131"/>
      <c r="C46" s="156"/>
      <c r="D46" s="383"/>
      <c r="E46" s="383"/>
      <c r="F46" s="384"/>
      <c r="G46" s="384"/>
      <c r="H46" s="157"/>
      <c r="I46" s="83"/>
      <c r="J46" s="83"/>
      <c r="K46" s="157"/>
      <c r="L46" s="83"/>
      <c r="N46" s="157"/>
      <c r="O46" s="83"/>
      <c r="Q46" s="157"/>
      <c r="R46" s="83"/>
      <c r="T46" s="157"/>
      <c r="U46" s="83"/>
      <c r="V46" s="158"/>
      <c r="Y46" s="161"/>
    </row>
    <row r="47" spans="2:32">
      <c r="Y47" s="161"/>
    </row>
    <row r="48" spans="2:32">
      <c r="Y48" s="161"/>
    </row>
    <row r="49" spans="25:25">
      <c r="Y49" s="161"/>
    </row>
    <row r="50" spans="25:25">
      <c r="Y50" s="161"/>
    </row>
    <row r="51" spans="25:25">
      <c r="Y51" s="161"/>
    </row>
    <row r="52" spans="25:25">
      <c r="Y52" s="161"/>
    </row>
  </sheetData>
  <mergeCells count="19">
    <mergeCell ref="J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</mergeCells>
  <phoneticPr fontId="19" type="noConversion"/>
  <pageMargins left="1.23" right="0.17" top="0.18" bottom="0.17" header="0.5" footer="0.23"/>
  <pageSetup paperSize="9" scale="4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zoomScale="60" workbookViewId="0">
      <selection activeCell="M7" sqref="M7"/>
    </sheetView>
  </sheetViews>
  <sheetFormatPr defaultRowHeight="20.25"/>
  <cols>
    <col min="1" max="1" width="1.875" style="37" customWidth="1"/>
    <col min="2" max="2" width="4.875" style="60" customWidth="1"/>
    <col min="3" max="3" width="0" style="37" hidden="1" customWidth="1"/>
    <col min="4" max="4" width="18.625" style="37" customWidth="1"/>
    <col min="5" max="5" width="5.625" style="61" customWidth="1"/>
    <col min="6" max="6" width="9.625" style="37" customWidth="1"/>
    <col min="7" max="7" width="18.625" style="37" customWidth="1"/>
    <col min="8" max="8" width="5.625" style="61" customWidth="1"/>
    <col min="9" max="9" width="9.625" style="37" customWidth="1"/>
    <col min="10" max="10" width="18.625" style="37" customWidth="1"/>
    <col min="11" max="11" width="5.625" style="61" customWidth="1"/>
    <col min="12" max="12" width="9.625" style="37" customWidth="1"/>
    <col min="13" max="13" width="18.625" style="37" customWidth="1"/>
    <col min="14" max="14" width="5.625" style="61" customWidth="1"/>
    <col min="15" max="15" width="9.625" style="37" customWidth="1"/>
    <col min="16" max="16" width="18.625" style="37" customWidth="1"/>
    <col min="17" max="17" width="5.625" style="61" customWidth="1"/>
    <col min="18" max="18" width="9.625" style="37" customWidth="1"/>
    <col min="19" max="19" width="18.625" style="37" customWidth="1"/>
    <col min="20" max="20" width="5.625" style="61" customWidth="1"/>
    <col min="21" max="21" width="9.625" style="37" customWidth="1"/>
    <col min="22" max="22" width="5.25" style="67" customWidth="1"/>
    <col min="23" max="23" width="11.75" style="65" customWidth="1"/>
    <col min="24" max="24" width="11.25" style="160" customWidth="1"/>
    <col min="25" max="25" width="6.625" style="68" customWidth="1"/>
    <col min="26" max="26" width="6.625" style="37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7"/>
  </cols>
  <sheetData>
    <row r="1" spans="2:32" s="2" customFormat="1" ht="38.25">
      <c r="B1" s="390" t="s">
        <v>108</v>
      </c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1"/>
      <c r="AB1" s="3"/>
    </row>
    <row r="2" spans="2:32" s="2" customFormat="1" ht="16.5" customHeight="1">
      <c r="B2" s="402"/>
      <c r="C2" s="403"/>
      <c r="D2" s="403"/>
      <c r="E2" s="403"/>
      <c r="F2" s="403"/>
      <c r="G2" s="403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75"/>
      <c r="Y2" s="6"/>
      <c r="Z2" s="1"/>
      <c r="AB2" s="3"/>
    </row>
    <row r="3" spans="2:32" s="2" customFormat="1" ht="31.5" customHeight="1" thickBot="1">
      <c r="B3" s="166" t="s">
        <v>38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8"/>
      <c r="U3" s="8"/>
      <c r="V3" s="9"/>
      <c r="W3" s="10"/>
      <c r="X3" s="80"/>
      <c r="Y3" s="11"/>
      <c r="Z3" s="12"/>
      <c r="AB3" s="3"/>
    </row>
    <row r="4" spans="2:32" s="23" customFormat="1" ht="43.5">
      <c r="B4" s="13" t="s">
        <v>0</v>
      </c>
      <c r="C4" s="14" t="s">
        <v>1</v>
      </c>
      <c r="D4" s="15" t="s">
        <v>2</v>
      </c>
      <c r="E4" s="88" t="s">
        <v>37</v>
      </c>
      <c r="F4" s="15"/>
      <c r="G4" s="15" t="s">
        <v>3</v>
      </c>
      <c r="H4" s="88" t="s">
        <v>37</v>
      </c>
      <c r="I4" s="15"/>
      <c r="J4" s="15" t="s">
        <v>4</v>
      </c>
      <c r="K4" s="88" t="s">
        <v>37</v>
      </c>
      <c r="L4" s="16"/>
      <c r="M4" s="15" t="s">
        <v>4</v>
      </c>
      <c r="N4" s="88" t="s">
        <v>37</v>
      </c>
      <c r="O4" s="15"/>
      <c r="P4" s="15" t="s">
        <v>4</v>
      </c>
      <c r="Q4" s="88" t="s">
        <v>37</v>
      </c>
      <c r="R4" s="15"/>
      <c r="S4" s="17" t="s">
        <v>5</v>
      </c>
      <c r="T4" s="88" t="s">
        <v>37</v>
      </c>
      <c r="U4" s="15"/>
      <c r="V4" s="18" t="s">
        <v>6</v>
      </c>
      <c r="W4" s="19" t="s">
        <v>7</v>
      </c>
      <c r="X4" s="92" t="s">
        <v>14</v>
      </c>
      <c r="Y4" s="20" t="s">
        <v>15</v>
      </c>
      <c r="Z4" s="21"/>
      <c r="AA4" s="22"/>
      <c r="AB4" s="3"/>
      <c r="AC4" s="2"/>
      <c r="AD4" s="2"/>
      <c r="AE4" s="2"/>
      <c r="AF4" s="2"/>
    </row>
    <row r="5" spans="2:32" s="29" customFormat="1" ht="65.099999999999994" customHeight="1">
      <c r="B5" s="24">
        <v>4</v>
      </c>
      <c r="C5" s="397"/>
      <c r="D5" s="25" t="str">
        <f>'0401-0430菜單'!B23</f>
        <v>QQ白飯</v>
      </c>
      <c r="E5" s="25" t="s">
        <v>61</v>
      </c>
      <c r="F5" s="26" t="s">
        <v>17</v>
      </c>
      <c r="G5" s="25" t="str">
        <f>'0401-0430菜單'!B24</f>
        <v>脆皮烤鴨</v>
      </c>
      <c r="H5" s="25" t="s">
        <v>76</v>
      </c>
      <c r="I5" s="26" t="s">
        <v>17</v>
      </c>
      <c r="J5" s="25" t="str">
        <f>'0401-0430菜單'!B25</f>
        <v>起士焗烤烘蛋</v>
      </c>
      <c r="K5" s="25" t="s">
        <v>50</v>
      </c>
      <c r="L5" s="26" t="s">
        <v>17</v>
      </c>
      <c r="M5" s="25" t="str">
        <f>'0401-0430菜單'!B26</f>
        <v>滿漢香腸(加)</v>
      </c>
      <c r="N5" s="25" t="s">
        <v>50</v>
      </c>
      <c r="O5" s="26" t="s">
        <v>17</v>
      </c>
      <c r="P5" s="25" t="str">
        <f>'0401-0430菜單'!B27</f>
        <v>油菜</v>
      </c>
      <c r="Q5" s="25" t="s">
        <v>20</v>
      </c>
      <c r="R5" s="26" t="s">
        <v>17</v>
      </c>
      <c r="S5" s="25" t="str">
        <f>'0401-0430菜單'!B28</f>
        <v>南瓜濃湯(芡)</v>
      </c>
      <c r="T5" s="25" t="s">
        <v>18</v>
      </c>
      <c r="U5" s="26" t="s">
        <v>17</v>
      </c>
      <c r="V5" s="386"/>
      <c r="W5" s="101" t="s">
        <v>8</v>
      </c>
      <c r="X5" s="102" t="s">
        <v>231</v>
      </c>
      <c r="Y5" s="103">
        <v>5</v>
      </c>
      <c r="Z5" s="2"/>
      <c r="AA5" s="2"/>
      <c r="AB5" s="3"/>
      <c r="AC5" s="2" t="s">
        <v>21</v>
      </c>
      <c r="AD5" s="2" t="s">
        <v>22</v>
      </c>
      <c r="AE5" s="2" t="s">
        <v>23</v>
      </c>
      <c r="AF5" s="2" t="s">
        <v>24</v>
      </c>
    </row>
    <row r="6" spans="2:32" ht="27.95" customHeight="1">
      <c r="B6" s="30" t="s">
        <v>9</v>
      </c>
      <c r="C6" s="397"/>
      <c r="D6" s="33" t="s">
        <v>253</v>
      </c>
      <c r="E6" s="33"/>
      <c r="F6" s="33">
        <v>100</v>
      </c>
      <c r="G6" s="33" t="s">
        <v>222</v>
      </c>
      <c r="H6" s="34"/>
      <c r="I6" s="33">
        <v>65</v>
      </c>
      <c r="J6" s="33" t="s">
        <v>203</v>
      </c>
      <c r="K6" s="33"/>
      <c r="L6" s="33">
        <v>40</v>
      </c>
      <c r="M6" s="33" t="s">
        <v>220</v>
      </c>
      <c r="N6" s="33" t="s">
        <v>221</v>
      </c>
      <c r="O6" s="33">
        <v>30</v>
      </c>
      <c r="P6" s="33" t="s">
        <v>68</v>
      </c>
      <c r="Q6" s="33"/>
      <c r="R6" s="33">
        <v>100</v>
      </c>
      <c r="S6" s="34" t="s">
        <v>98</v>
      </c>
      <c r="T6" s="33"/>
      <c r="U6" s="33">
        <v>20</v>
      </c>
      <c r="V6" s="387"/>
      <c r="W6" s="106">
        <v>90</v>
      </c>
      <c r="X6" s="107" t="s">
        <v>232</v>
      </c>
      <c r="Y6" s="108">
        <f>AB7</f>
        <v>2</v>
      </c>
      <c r="Z6" s="12"/>
      <c r="AA6" s="22" t="s">
        <v>25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30">
        <v>17</v>
      </c>
      <c r="C7" s="397"/>
      <c r="D7" s="32"/>
      <c r="E7" s="32"/>
      <c r="F7" s="32"/>
      <c r="G7" s="33" t="s">
        <v>174</v>
      </c>
      <c r="H7" s="34"/>
      <c r="I7" s="33">
        <v>3</v>
      </c>
      <c r="J7" s="33" t="s">
        <v>204</v>
      </c>
      <c r="K7" s="33"/>
      <c r="L7" s="33">
        <v>3</v>
      </c>
      <c r="M7" s="33"/>
      <c r="N7" s="33"/>
      <c r="O7" s="33"/>
      <c r="P7" s="33"/>
      <c r="Q7" s="33"/>
      <c r="R7" s="33"/>
      <c r="S7" s="34" t="s">
        <v>133</v>
      </c>
      <c r="T7" s="33"/>
      <c r="U7" s="33">
        <v>3</v>
      </c>
      <c r="V7" s="387"/>
      <c r="W7" s="111" t="s">
        <v>10</v>
      </c>
      <c r="X7" s="112" t="s">
        <v>233</v>
      </c>
      <c r="Y7" s="108">
        <f>AB8</f>
        <v>1.5</v>
      </c>
      <c r="Z7" s="2"/>
      <c r="AA7" s="39" t="s">
        <v>26</v>
      </c>
      <c r="AB7" s="3">
        <v>2</v>
      </c>
      <c r="AC7" s="40">
        <f>AB7*7</f>
        <v>14</v>
      </c>
      <c r="AD7" s="3">
        <f>AB7*5</f>
        <v>10</v>
      </c>
      <c r="AE7" s="3" t="s">
        <v>27</v>
      </c>
      <c r="AF7" s="41">
        <f>AC7*4+AD7*9</f>
        <v>146</v>
      </c>
    </row>
    <row r="8" spans="2:32" ht="27.95" customHeight="1">
      <c r="B8" s="30" t="s">
        <v>11</v>
      </c>
      <c r="C8" s="397"/>
      <c r="D8" s="32"/>
      <c r="E8" s="42"/>
      <c r="F8" s="32"/>
      <c r="G8" s="33"/>
      <c r="H8" s="116"/>
      <c r="I8" s="33"/>
      <c r="J8" s="33" t="s">
        <v>205</v>
      </c>
      <c r="K8" s="33"/>
      <c r="L8" s="33">
        <v>10</v>
      </c>
      <c r="M8" s="33"/>
      <c r="N8" s="116"/>
      <c r="O8" s="33"/>
      <c r="P8" s="33"/>
      <c r="Q8" s="116"/>
      <c r="R8" s="33"/>
      <c r="S8" s="34"/>
      <c r="T8" s="116"/>
      <c r="U8" s="33"/>
      <c r="V8" s="387"/>
      <c r="W8" s="106">
        <v>23</v>
      </c>
      <c r="X8" s="112" t="s">
        <v>234</v>
      </c>
      <c r="Y8" s="108">
        <f>AB9</f>
        <v>2.5</v>
      </c>
      <c r="Z8" s="12"/>
      <c r="AA8" s="2" t="s">
        <v>28</v>
      </c>
      <c r="AB8" s="3">
        <v>1.5</v>
      </c>
      <c r="AC8" s="3">
        <f>AB8*1</f>
        <v>1.5</v>
      </c>
      <c r="AD8" s="3" t="s">
        <v>27</v>
      </c>
      <c r="AE8" s="3">
        <f>AB8*5</f>
        <v>7.5</v>
      </c>
      <c r="AF8" s="3">
        <f>AC8*4+AE8*4</f>
        <v>36</v>
      </c>
    </row>
    <row r="9" spans="2:32" ht="27.95" customHeight="1">
      <c r="B9" s="404" t="s">
        <v>33</v>
      </c>
      <c r="C9" s="397"/>
      <c r="D9" s="32"/>
      <c r="E9" s="42"/>
      <c r="F9" s="32"/>
      <c r="G9" s="33"/>
      <c r="H9" s="116"/>
      <c r="I9" s="33"/>
      <c r="J9" s="33"/>
      <c r="K9" s="33"/>
      <c r="L9" s="33"/>
      <c r="M9" s="33"/>
      <c r="N9" s="116"/>
      <c r="O9" s="33"/>
      <c r="P9" s="33"/>
      <c r="Q9" s="116"/>
      <c r="R9" s="33"/>
      <c r="S9" s="34"/>
      <c r="T9" s="116"/>
      <c r="U9" s="33"/>
      <c r="V9" s="387"/>
      <c r="W9" s="111" t="s">
        <v>12</v>
      </c>
      <c r="X9" s="112" t="s">
        <v>235</v>
      </c>
      <c r="Y9" s="108">
        <f>AB10</f>
        <v>0</v>
      </c>
      <c r="Z9" s="2"/>
      <c r="AA9" s="2" t="s">
        <v>30</v>
      </c>
      <c r="AB9" s="3">
        <v>2.5</v>
      </c>
      <c r="AC9" s="3"/>
      <c r="AD9" s="3">
        <f>AB9*5</f>
        <v>12.5</v>
      </c>
      <c r="AE9" s="3" t="s">
        <v>27</v>
      </c>
      <c r="AF9" s="3">
        <f>AD9*9</f>
        <v>112.5</v>
      </c>
    </row>
    <row r="10" spans="2:32" ht="27.95" customHeight="1">
      <c r="B10" s="404"/>
      <c r="C10" s="397"/>
      <c r="D10" s="34"/>
      <c r="E10" s="34"/>
      <c r="F10" s="34"/>
      <c r="G10" s="33"/>
      <c r="H10" s="116"/>
      <c r="I10" s="33"/>
      <c r="J10" s="33"/>
      <c r="K10" s="116"/>
      <c r="L10" s="33"/>
      <c r="M10" s="34"/>
      <c r="N10" s="116"/>
      <c r="O10" s="33"/>
      <c r="P10" s="33"/>
      <c r="Q10" s="116"/>
      <c r="R10" s="33"/>
      <c r="S10" s="34"/>
      <c r="T10" s="116"/>
      <c r="U10" s="33"/>
      <c r="V10" s="387"/>
      <c r="W10" s="106">
        <v>26</v>
      </c>
      <c r="X10" s="165" t="s">
        <v>236</v>
      </c>
      <c r="Y10" s="118">
        <v>0</v>
      </c>
      <c r="Z10" s="12"/>
      <c r="AA10" s="2" t="s">
        <v>31</v>
      </c>
      <c r="AE10" s="2">
        <f>AB10*15</f>
        <v>0</v>
      </c>
    </row>
    <row r="11" spans="2:32" ht="27.95" customHeight="1">
      <c r="B11" s="44" t="s">
        <v>32</v>
      </c>
      <c r="C11" s="45"/>
      <c r="D11" s="34"/>
      <c r="E11" s="116"/>
      <c r="F11" s="34"/>
      <c r="G11" s="33"/>
      <c r="H11" s="116"/>
      <c r="I11" s="33"/>
      <c r="J11" s="33"/>
      <c r="K11" s="116"/>
      <c r="L11" s="33"/>
      <c r="M11" s="33"/>
      <c r="N11" s="116"/>
      <c r="O11" s="33"/>
      <c r="P11" s="33"/>
      <c r="Q11" s="116"/>
      <c r="R11" s="33"/>
      <c r="S11" s="33"/>
      <c r="T11" s="116"/>
      <c r="U11" s="33"/>
      <c r="V11" s="387"/>
      <c r="W11" s="111" t="s">
        <v>13</v>
      </c>
      <c r="X11" s="121"/>
      <c r="Y11" s="108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>
      <c r="B12" s="46"/>
      <c r="C12" s="47"/>
      <c r="D12" s="125"/>
      <c r="E12" s="125"/>
      <c r="F12" s="49"/>
      <c r="G12" s="33"/>
      <c r="H12" s="116"/>
      <c r="I12" s="33"/>
      <c r="J12" s="33"/>
      <c r="K12" s="116"/>
      <c r="L12" s="33"/>
      <c r="M12" s="33"/>
      <c r="N12" s="116"/>
      <c r="O12" s="33"/>
      <c r="P12" s="33"/>
      <c r="Q12" s="116"/>
      <c r="R12" s="33"/>
      <c r="S12" s="33"/>
      <c r="T12" s="116"/>
      <c r="U12" s="33"/>
      <c r="V12" s="388"/>
      <c r="W12" s="106" t="s">
        <v>237</v>
      </c>
      <c r="X12" s="126"/>
      <c r="Y12" s="118"/>
      <c r="Z12" s="12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2" s="29" customFormat="1" ht="27.95" customHeight="1">
      <c r="B13" s="24">
        <v>4</v>
      </c>
      <c r="C13" s="397"/>
      <c r="D13" s="25" t="str">
        <f>'0401-0430菜單'!F23</f>
        <v>五穀飯</v>
      </c>
      <c r="E13" s="25" t="s">
        <v>16</v>
      </c>
      <c r="F13" s="26" t="s">
        <v>17</v>
      </c>
      <c r="G13" s="25" t="str">
        <f>'0401-0430菜單'!F24</f>
        <v>沙茶肉片</v>
      </c>
      <c r="H13" s="25" t="s">
        <v>154</v>
      </c>
      <c r="I13" s="26" t="s">
        <v>17</v>
      </c>
      <c r="J13" s="25" t="str">
        <f>'0401-0430菜單'!F25</f>
        <v>海鮮炒烏龍麵(海)</v>
      </c>
      <c r="K13" s="25" t="s">
        <v>19</v>
      </c>
      <c r="L13" s="26" t="s">
        <v>17</v>
      </c>
      <c r="M13" s="25" t="str">
        <f>'0401-0430菜單'!F26</f>
        <v>酸菜白肉鍋(醃)</v>
      </c>
      <c r="N13" s="25" t="s">
        <v>39</v>
      </c>
      <c r="O13" s="26" t="s">
        <v>17</v>
      </c>
      <c r="P13" s="25" t="str">
        <f>'0401-0430菜單'!F27</f>
        <v>青江菜*鮮乳及保久乳</v>
      </c>
      <c r="Q13" s="25" t="s">
        <v>20</v>
      </c>
      <c r="R13" s="26" t="s">
        <v>17</v>
      </c>
      <c r="S13" s="25" t="str">
        <f>'0401-0430菜單'!F28</f>
        <v>味噌海芽湯</v>
      </c>
      <c r="T13" s="25" t="s">
        <v>18</v>
      </c>
      <c r="U13" s="26" t="s">
        <v>17</v>
      </c>
      <c r="V13" s="398" t="s">
        <v>274</v>
      </c>
      <c r="W13" s="101" t="s">
        <v>8</v>
      </c>
      <c r="X13" s="102" t="s">
        <v>231</v>
      </c>
      <c r="Y13" s="103">
        <v>5</v>
      </c>
      <c r="Z13" s="2"/>
      <c r="AA13" s="2"/>
      <c r="AB13" s="3"/>
      <c r="AC13" s="2" t="s">
        <v>21</v>
      </c>
      <c r="AD13" s="2" t="s">
        <v>22</v>
      </c>
      <c r="AE13" s="2" t="s">
        <v>23</v>
      </c>
      <c r="AF13" s="2" t="s">
        <v>24</v>
      </c>
    </row>
    <row r="14" spans="2:32" ht="27.95" customHeight="1">
      <c r="B14" s="30" t="s">
        <v>9</v>
      </c>
      <c r="C14" s="397"/>
      <c r="D14" s="33" t="s">
        <v>253</v>
      </c>
      <c r="E14" s="33"/>
      <c r="F14" s="33">
        <v>50</v>
      </c>
      <c r="G14" s="33" t="s">
        <v>186</v>
      </c>
      <c r="H14" s="34"/>
      <c r="I14" s="33">
        <v>65</v>
      </c>
      <c r="J14" s="33" t="s">
        <v>175</v>
      </c>
      <c r="K14" s="34"/>
      <c r="L14" s="33">
        <v>30</v>
      </c>
      <c r="M14" s="33" t="s">
        <v>177</v>
      </c>
      <c r="N14" s="34" t="s">
        <v>178</v>
      </c>
      <c r="O14" s="33">
        <v>20</v>
      </c>
      <c r="P14" s="33" t="s">
        <v>69</v>
      </c>
      <c r="Q14" s="33"/>
      <c r="R14" s="33">
        <v>100</v>
      </c>
      <c r="S14" s="34" t="s">
        <v>182</v>
      </c>
      <c r="T14" s="33"/>
      <c r="U14" s="33">
        <v>3</v>
      </c>
      <c r="V14" s="399"/>
      <c r="W14" s="106">
        <v>101</v>
      </c>
      <c r="X14" s="107" t="s">
        <v>232</v>
      </c>
      <c r="Y14" s="108">
        <f>AB15</f>
        <v>2.2000000000000002</v>
      </c>
      <c r="Z14" s="12"/>
      <c r="AA14" s="22" t="s">
        <v>25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30">
        <v>18</v>
      </c>
      <c r="C15" s="397"/>
      <c r="D15" s="33" t="s">
        <v>256</v>
      </c>
      <c r="E15" s="33"/>
      <c r="F15" s="33">
        <v>20</v>
      </c>
      <c r="G15" s="33" t="s">
        <v>173</v>
      </c>
      <c r="H15" s="34"/>
      <c r="I15" s="33">
        <v>10</v>
      </c>
      <c r="J15" s="33" t="s">
        <v>89</v>
      </c>
      <c r="K15" s="33"/>
      <c r="L15" s="33">
        <v>5</v>
      </c>
      <c r="M15" s="33" t="s">
        <v>179</v>
      </c>
      <c r="N15" s="34"/>
      <c r="O15" s="33">
        <v>20</v>
      </c>
      <c r="P15" s="33"/>
      <c r="Q15" s="33"/>
      <c r="R15" s="33"/>
      <c r="S15" s="34"/>
      <c r="T15" s="33"/>
      <c r="U15" s="33"/>
      <c r="V15" s="399"/>
      <c r="W15" s="111" t="s">
        <v>10</v>
      </c>
      <c r="X15" s="112" t="s">
        <v>233</v>
      </c>
      <c r="Y15" s="108">
        <f>AB16</f>
        <v>1.6</v>
      </c>
      <c r="Z15" s="2"/>
      <c r="AA15" s="39" t="s">
        <v>26</v>
      </c>
      <c r="AB15" s="3">
        <v>2.2000000000000002</v>
      </c>
      <c r="AC15" s="40">
        <f>AB15*7</f>
        <v>15.400000000000002</v>
      </c>
      <c r="AD15" s="3">
        <f>AB15*5</f>
        <v>11</v>
      </c>
      <c r="AE15" s="3" t="s">
        <v>27</v>
      </c>
      <c r="AF15" s="41">
        <f>AC15*4+AD15*9</f>
        <v>160.60000000000002</v>
      </c>
    </row>
    <row r="16" spans="2:32" ht="27.95" customHeight="1">
      <c r="B16" s="30" t="s">
        <v>11</v>
      </c>
      <c r="C16" s="397"/>
      <c r="D16" s="33" t="s">
        <v>257</v>
      </c>
      <c r="E16" s="116"/>
      <c r="F16" s="33">
        <v>20</v>
      </c>
      <c r="G16" s="33" t="s">
        <v>174</v>
      </c>
      <c r="H16" s="116"/>
      <c r="I16" s="33">
        <v>5</v>
      </c>
      <c r="J16" s="33" t="s">
        <v>176</v>
      </c>
      <c r="K16" s="116"/>
      <c r="L16" s="33">
        <v>30</v>
      </c>
      <c r="M16" s="31" t="s">
        <v>166</v>
      </c>
      <c r="N16" s="42"/>
      <c r="O16" s="31">
        <v>10</v>
      </c>
      <c r="P16" s="33"/>
      <c r="Q16" s="116"/>
      <c r="R16" s="33"/>
      <c r="S16" s="34"/>
      <c r="T16" s="116"/>
      <c r="U16" s="33"/>
      <c r="V16" s="399"/>
      <c r="W16" s="106">
        <v>19</v>
      </c>
      <c r="X16" s="112" t="s">
        <v>234</v>
      </c>
      <c r="Y16" s="108">
        <f>AB17</f>
        <v>2.5</v>
      </c>
      <c r="Z16" s="12"/>
      <c r="AA16" s="2" t="s">
        <v>28</v>
      </c>
      <c r="AB16" s="3">
        <v>1.6</v>
      </c>
      <c r="AC16" s="3">
        <f>AB16*1</f>
        <v>1.6</v>
      </c>
      <c r="AD16" s="3" t="s">
        <v>27</v>
      </c>
      <c r="AE16" s="3">
        <f>AB16*5</f>
        <v>8</v>
      </c>
      <c r="AF16" s="3">
        <f>AC16*4+AE16*4</f>
        <v>38.4</v>
      </c>
    </row>
    <row r="17" spans="2:32" ht="27.95" customHeight="1">
      <c r="B17" s="404" t="s">
        <v>34</v>
      </c>
      <c r="C17" s="397"/>
      <c r="D17" s="33" t="s">
        <v>258</v>
      </c>
      <c r="E17" s="116"/>
      <c r="F17" s="33">
        <v>20</v>
      </c>
      <c r="G17" s="33"/>
      <c r="H17" s="116"/>
      <c r="I17" s="33"/>
      <c r="J17" s="33"/>
      <c r="K17" s="116"/>
      <c r="L17" s="33"/>
      <c r="M17" s="31" t="s">
        <v>180</v>
      </c>
      <c r="N17" s="42"/>
      <c r="O17" s="31">
        <v>20</v>
      </c>
      <c r="P17" s="33"/>
      <c r="Q17" s="116"/>
      <c r="R17" s="33"/>
      <c r="S17" s="34"/>
      <c r="T17" s="116"/>
      <c r="U17" s="33"/>
      <c r="V17" s="399"/>
      <c r="W17" s="111" t="s">
        <v>12</v>
      </c>
      <c r="X17" s="112" t="s">
        <v>235</v>
      </c>
      <c r="Y17" s="108">
        <v>0</v>
      </c>
      <c r="Z17" s="2"/>
      <c r="AA17" s="2" t="s">
        <v>30</v>
      </c>
      <c r="AB17" s="3">
        <v>2.5</v>
      </c>
      <c r="AC17" s="3"/>
      <c r="AD17" s="3">
        <f>AB17*5</f>
        <v>12.5</v>
      </c>
      <c r="AE17" s="3" t="s">
        <v>27</v>
      </c>
      <c r="AF17" s="3">
        <f>AD17*9</f>
        <v>112.5</v>
      </c>
    </row>
    <row r="18" spans="2:32" ht="27.95" customHeight="1">
      <c r="B18" s="404"/>
      <c r="C18" s="397"/>
      <c r="D18" s="116"/>
      <c r="E18" s="116"/>
      <c r="F18" s="33"/>
      <c r="G18" s="33"/>
      <c r="H18" s="116"/>
      <c r="I18" s="33"/>
      <c r="J18" s="33"/>
      <c r="K18" s="116"/>
      <c r="L18" s="33"/>
      <c r="M18" s="32" t="s">
        <v>181</v>
      </c>
      <c r="N18" s="240" t="s">
        <v>190</v>
      </c>
      <c r="O18" s="32">
        <v>5</v>
      </c>
      <c r="P18" s="33"/>
      <c r="Q18" s="116"/>
      <c r="R18" s="33"/>
      <c r="S18" s="34"/>
      <c r="T18" s="116"/>
      <c r="U18" s="33"/>
      <c r="V18" s="399"/>
      <c r="W18" s="106">
        <v>26</v>
      </c>
      <c r="X18" s="165" t="s">
        <v>236</v>
      </c>
      <c r="Y18" s="118">
        <v>1</v>
      </c>
      <c r="Z18" s="12"/>
      <c r="AA18" s="2" t="s">
        <v>31</v>
      </c>
      <c r="AB18" s="3">
        <v>1</v>
      </c>
      <c r="AE18" s="2">
        <f>AB18*15</f>
        <v>15</v>
      </c>
    </row>
    <row r="19" spans="2:32" ht="27.95" customHeight="1">
      <c r="B19" s="44" t="s">
        <v>32</v>
      </c>
      <c r="C19" s="45"/>
      <c r="D19" s="116"/>
      <c r="E19" s="116"/>
      <c r="F19" s="33"/>
      <c r="G19" s="33"/>
      <c r="H19" s="116"/>
      <c r="I19" s="33"/>
      <c r="J19" s="33"/>
      <c r="K19" s="116"/>
      <c r="L19" s="33"/>
      <c r="M19" s="33"/>
      <c r="N19" s="116"/>
      <c r="O19" s="33"/>
      <c r="P19" s="33"/>
      <c r="Q19" s="116"/>
      <c r="R19" s="33"/>
      <c r="S19" s="33"/>
      <c r="T19" s="116"/>
      <c r="U19" s="33"/>
      <c r="V19" s="399"/>
      <c r="W19" s="111" t="s">
        <v>13</v>
      </c>
      <c r="X19" s="121"/>
      <c r="Y19" s="108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2:32" ht="27.95" customHeight="1">
      <c r="B20" s="46"/>
      <c r="C20" s="47"/>
      <c r="D20" s="116"/>
      <c r="E20" s="116"/>
      <c r="F20" s="33"/>
      <c r="G20" s="33"/>
      <c r="H20" s="116"/>
      <c r="I20" s="33"/>
      <c r="J20" s="33"/>
      <c r="K20" s="116"/>
      <c r="L20" s="33"/>
      <c r="M20" s="33"/>
      <c r="N20" s="116"/>
      <c r="O20" s="33"/>
      <c r="P20" s="33"/>
      <c r="Q20" s="116"/>
      <c r="R20" s="33"/>
      <c r="S20" s="33"/>
      <c r="T20" s="116"/>
      <c r="U20" s="33"/>
      <c r="V20" s="400"/>
      <c r="W20" s="106" t="s">
        <v>238</v>
      </c>
      <c r="X20" s="117"/>
      <c r="Y20" s="118"/>
      <c r="Z20" s="12"/>
      <c r="AC20" s="48">
        <f>AC19*4/AF19</f>
        <v>0.14881334188582426</v>
      </c>
      <c r="AD20" s="48">
        <f>AD19*9/AF19</f>
        <v>0.27132777421423987</v>
      </c>
      <c r="AE20" s="48">
        <f>AE19*4/AF19</f>
        <v>0.5798588838999359</v>
      </c>
    </row>
    <row r="21" spans="2:32" s="29" customFormat="1" ht="27.95" customHeight="1">
      <c r="B21" s="50">
        <v>4</v>
      </c>
      <c r="C21" s="397"/>
      <c r="D21" s="25" t="str">
        <f>'0401-0430菜單'!J23</f>
        <v>海苔肉鬆飯</v>
      </c>
      <c r="E21" s="25" t="s">
        <v>16</v>
      </c>
      <c r="F21" s="26" t="s">
        <v>17</v>
      </c>
      <c r="G21" s="25" t="str">
        <f>'0401-0430菜單'!J24</f>
        <v>卡啦雞腿堡(成)(炸)</v>
      </c>
      <c r="H21" s="25" t="s">
        <v>41</v>
      </c>
      <c r="I21" s="26" t="s">
        <v>17</v>
      </c>
      <c r="J21" s="25" t="str">
        <f>'0401-0430菜單'!J25</f>
        <v>香烤薯餅(加)</v>
      </c>
      <c r="K21" s="25" t="s">
        <v>50</v>
      </c>
      <c r="L21" s="26" t="s">
        <v>17</v>
      </c>
      <c r="M21" s="25" t="str">
        <f>'0401-0430菜單'!J26</f>
        <v>什錦炒肉片</v>
      </c>
      <c r="N21" s="25" t="s">
        <v>19</v>
      </c>
      <c r="O21" s="26" t="s">
        <v>17</v>
      </c>
      <c r="P21" s="25" t="str">
        <f>'0401-0430菜單'!J27</f>
        <v>高麗菜</v>
      </c>
      <c r="Q21" s="25" t="s">
        <v>20</v>
      </c>
      <c r="R21" s="26" t="s">
        <v>17</v>
      </c>
      <c r="S21" s="25" t="str">
        <f>'0401-0430菜單'!J28</f>
        <v>海帶玉米湯</v>
      </c>
      <c r="T21" s="25" t="s">
        <v>18</v>
      </c>
      <c r="U21" s="26" t="s">
        <v>17</v>
      </c>
      <c r="V21" s="386"/>
      <c r="W21" s="101" t="s">
        <v>8</v>
      </c>
      <c r="X21" s="102" t="s">
        <v>231</v>
      </c>
      <c r="Y21" s="103">
        <v>5</v>
      </c>
      <c r="Z21" s="2"/>
      <c r="AA21" s="2"/>
      <c r="AB21" s="3"/>
      <c r="AC21" s="2" t="s">
        <v>21</v>
      </c>
      <c r="AD21" s="2" t="s">
        <v>22</v>
      </c>
      <c r="AE21" s="2" t="s">
        <v>23</v>
      </c>
      <c r="AF21" s="2" t="s">
        <v>24</v>
      </c>
    </row>
    <row r="22" spans="2:32" s="53" customFormat="1" ht="27.75" customHeight="1">
      <c r="B22" s="51" t="s">
        <v>9</v>
      </c>
      <c r="C22" s="397"/>
      <c r="D22" s="33" t="s">
        <v>253</v>
      </c>
      <c r="E22" s="33"/>
      <c r="F22" s="33">
        <v>100</v>
      </c>
      <c r="G22" s="33" t="s">
        <v>134</v>
      </c>
      <c r="H22" s="33" t="s">
        <v>111</v>
      </c>
      <c r="I22" s="33">
        <v>65</v>
      </c>
      <c r="J22" s="34" t="s">
        <v>223</v>
      </c>
      <c r="K22" s="34" t="s">
        <v>229</v>
      </c>
      <c r="L22" s="34">
        <v>30</v>
      </c>
      <c r="M22" s="33" t="s">
        <v>135</v>
      </c>
      <c r="N22" s="33"/>
      <c r="O22" s="33">
        <v>40</v>
      </c>
      <c r="P22" s="33" t="s">
        <v>43</v>
      </c>
      <c r="Q22" s="33"/>
      <c r="R22" s="33">
        <v>100</v>
      </c>
      <c r="S22" s="33" t="s">
        <v>271</v>
      </c>
      <c r="T22" s="33"/>
      <c r="U22" s="33">
        <v>20</v>
      </c>
      <c r="V22" s="387"/>
      <c r="W22" s="106">
        <v>97</v>
      </c>
      <c r="X22" s="107" t="s">
        <v>232</v>
      </c>
      <c r="Y22" s="108">
        <f>AB23</f>
        <v>2</v>
      </c>
      <c r="Z22" s="52"/>
      <c r="AA22" s="22" t="s">
        <v>25</v>
      </c>
      <c r="AB22" s="3">
        <v>6</v>
      </c>
      <c r="AC22" s="3">
        <f>AB22*2</f>
        <v>12</v>
      </c>
      <c r="AD22" s="3"/>
      <c r="AE22" s="3">
        <f>AB22*15</f>
        <v>90</v>
      </c>
      <c r="AF22" s="3">
        <f>AC22*4+AE22*4</f>
        <v>408</v>
      </c>
    </row>
    <row r="23" spans="2:32" s="53" customFormat="1" ht="27.95" customHeight="1">
      <c r="B23" s="51">
        <v>19</v>
      </c>
      <c r="C23" s="397"/>
      <c r="D23" s="33" t="s">
        <v>255</v>
      </c>
      <c r="E23" s="34"/>
      <c r="F23" s="33">
        <v>5</v>
      </c>
      <c r="G23" s="33"/>
      <c r="H23" s="33"/>
      <c r="I23" s="33"/>
      <c r="J23" s="32"/>
      <c r="K23" s="42"/>
      <c r="L23" s="32"/>
      <c r="M23" s="33" t="s">
        <v>136</v>
      </c>
      <c r="N23" s="33"/>
      <c r="O23" s="33">
        <v>5</v>
      </c>
      <c r="P23" s="33"/>
      <c r="Q23" s="33"/>
      <c r="R23" s="33"/>
      <c r="S23" s="33" t="s">
        <v>272</v>
      </c>
      <c r="T23" s="33"/>
      <c r="U23" s="33">
        <v>10</v>
      </c>
      <c r="V23" s="387"/>
      <c r="W23" s="111" t="s">
        <v>10</v>
      </c>
      <c r="X23" s="112" t="s">
        <v>233</v>
      </c>
      <c r="Y23" s="108">
        <f>AB24</f>
        <v>1.5</v>
      </c>
      <c r="Z23" s="54"/>
      <c r="AA23" s="39" t="s">
        <v>26</v>
      </c>
      <c r="AB23" s="3">
        <v>2</v>
      </c>
      <c r="AC23" s="40">
        <f>AB23*7</f>
        <v>14</v>
      </c>
      <c r="AD23" s="3">
        <f>AB23*5</f>
        <v>10</v>
      </c>
      <c r="AE23" s="3" t="s">
        <v>27</v>
      </c>
      <c r="AF23" s="41">
        <f>AC23*4+AD23*9</f>
        <v>146</v>
      </c>
    </row>
    <row r="24" spans="2:32" s="53" customFormat="1" ht="27.95" customHeight="1">
      <c r="B24" s="51" t="s">
        <v>11</v>
      </c>
      <c r="C24" s="397"/>
      <c r="D24" s="33"/>
      <c r="E24" s="34"/>
      <c r="F24" s="33"/>
      <c r="G24" s="33"/>
      <c r="H24" s="116"/>
      <c r="I24" s="33"/>
      <c r="J24" s="32"/>
      <c r="K24" s="42"/>
      <c r="L24" s="32"/>
      <c r="M24" s="33" t="s">
        <v>137</v>
      </c>
      <c r="N24" s="116"/>
      <c r="O24" s="33">
        <v>5</v>
      </c>
      <c r="P24" s="33"/>
      <c r="Q24" s="116"/>
      <c r="R24" s="33"/>
      <c r="S24" s="34"/>
      <c r="T24" s="116"/>
      <c r="U24" s="33"/>
      <c r="V24" s="387"/>
      <c r="W24" s="106" t="s">
        <v>239</v>
      </c>
      <c r="X24" s="112" t="s">
        <v>234</v>
      </c>
      <c r="Y24" s="108">
        <f>AB25</f>
        <v>2.5</v>
      </c>
      <c r="Z24" s="52"/>
      <c r="AA24" s="2" t="s">
        <v>28</v>
      </c>
      <c r="AB24" s="3">
        <v>1.5</v>
      </c>
      <c r="AC24" s="3">
        <f>AB24*1</f>
        <v>1.5</v>
      </c>
      <c r="AD24" s="3" t="s">
        <v>27</v>
      </c>
      <c r="AE24" s="3">
        <f>AB24*5</f>
        <v>7.5</v>
      </c>
      <c r="AF24" s="3">
        <f>AC24*4+AE24*4</f>
        <v>36</v>
      </c>
    </row>
    <row r="25" spans="2:32" s="53" customFormat="1" ht="27.95" customHeight="1">
      <c r="B25" s="405" t="s">
        <v>35</v>
      </c>
      <c r="C25" s="397"/>
      <c r="D25" s="34"/>
      <c r="E25" s="34"/>
      <c r="F25" s="34"/>
      <c r="G25" s="33"/>
      <c r="H25" s="116"/>
      <c r="I25" s="33"/>
      <c r="J25" s="32"/>
      <c r="K25" s="240"/>
      <c r="L25" s="32"/>
      <c r="M25" s="33" t="s">
        <v>138</v>
      </c>
      <c r="N25" s="116"/>
      <c r="O25" s="33">
        <v>3</v>
      </c>
      <c r="P25" s="33"/>
      <c r="Q25" s="116"/>
      <c r="R25" s="33"/>
      <c r="S25" s="33"/>
      <c r="T25" s="116"/>
      <c r="U25" s="33"/>
      <c r="V25" s="387"/>
      <c r="W25" s="111" t="s">
        <v>12</v>
      </c>
      <c r="X25" s="112" t="s">
        <v>235</v>
      </c>
      <c r="Y25" s="108">
        <f>AB26</f>
        <v>0</v>
      </c>
      <c r="Z25" s="54"/>
      <c r="AA25" s="2" t="s">
        <v>30</v>
      </c>
      <c r="AB25" s="3">
        <v>2.5</v>
      </c>
      <c r="AC25" s="3"/>
      <c r="AD25" s="3">
        <f>AB25*5</f>
        <v>12.5</v>
      </c>
      <c r="AE25" s="3" t="s">
        <v>27</v>
      </c>
      <c r="AF25" s="3">
        <f>AD25*9</f>
        <v>112.5</v>
      </c>
    </row>
    <row r="26" spans="2:32" s="53" customFormat="1" ht="27.95" customHeight="1">
      <c r="B26" s="405"/>
      <c r="C26" s="397"/>
      <c r="D26" s="34"/>
      <c r="E26" s="34"/>
      <c r="F26" s="34"/>
      <c r="G26" s="138"/>
      <c r="H26" s="116"/>
      <c r="I26" s="33"/>
      <c r="J26" s="32"/>
      <c r="K26" s="42"/>
      <c r="L26" s="32"/>
      <c r="M26" s="33"/>
      <c r="N26" s="116"/>
      <c r="O26" s="33"/>
      <c r="P26" s="33"/>
      <c r="Q26" s="116"/>
      <c r="R26" s="33"/>
      <c r="S26" s="33"/>
      <c r="T26" s="116"/>
      <c r="U26" s="33"/>
      <c r="V26" s="387"/>
      <c r="W26" s="106">
        <v>27</v>
      </c>
      <c r="X26" s="165" t="s">
        <v>236</v>
      </c>
      <c r="Y26" s="108">
        <v>0</v>
      </c>
      <c r="Z26" s="52"/>
      <c r="AA26" s="2" t="s">
        <v>31</v>
      </c>
      <c r="AB26" s="3"/>
      <c r="AC26" s="2"/>
      <c r="AD26" s="2"/>
      <c r="AE26" s="2">
        <f>AB26*15</f>
        <v>0</v>
      </c>
      <c r="AF26" s="2"/>
    </row>
    <row r="27" spans="2:32" s="53" customFormat="1" ht="27.95" customHeight="1">
      <c r="B27" s="44" t="s">
        <v>32</v>
      </c>
      <c r="C27" s="55"/>
      <c r="D27" s="116"/>
      <c r="E27" s="116"/>
      <c r="F27" s="33"/>
      <c r="G27" s="33"/>
      <c r="H27" s="116"/>
      <c r="I27" s="33"/>
      <c r="J27" s="33"/>
      <c r="K27" s="116"/>
      <c r="L27" s="33"/>
      <c r="M27" s="33"/>
      <c r="N27" s="116"/>
      <c r="O27" s="33"/>
      <c r="P27" s="33"/>
      <c r="Q27" s="116"/>
      <c r="R27" s="33"/>
      <c r="S27" s="33"/>
      <c r="T27" s="116"/>
      <c r="U27" s="33"/>
      <c r="V27" s="387"/>
      <c r="W27" s="111" t="s">
        <v>13</v>
      </c>
      <c r="X27" s="121"/>
      <c r="Y27" s="108"/>
      <c r="Z27" s="54"/>
      <c r="AA27" s="2"/>
      <c r="AB27" s="3"/>
      <c r="AC27" s="2">
        <f>SUM(AC22:AC26)</f>
        <v>27.5</v>
      </c>
      <c r="AD27" s="2">
        <f>SUM(AD22:AD26)</f>
        <v>22.5</v>
      </c>
      <c r="AE27" s="2">
        <f>SUM(AE22:AE26)</f>
        <v>97.5</v>
      </c>
      <c r="AF27" s="2">
        <f>AC27*4+AD27*9+AE27*4</f>
        <v>702.5</v>
      </c>
    </row>
    <row r="28" spans="2:32" s="53" customFormat="1" ht="27.95" customHeight="1" thickBot="1">
      <c r="B28" s="56"/>
      <c r="C28" s="57"/>
      <c r="D28" s="116"/>
      <c r="E28" s="116"/>
      <c r="F28" s="33"/>
      <c r="G28" s="33"/>
      <c r="H28" s="116"/>
      <c r="I28" s="33"/>
      <c r="J28" s="33"/>
      <c r="K28" s="116"/>
      <c r="L28" s="33"/>
      <c r="M28" s="33"/>
      <c r="N28" s="116"/>
      <c r="O28" s="33"/>
      <c r="P28" s="33"/>
      <c r="Q28" s="116"/>
      <c r="R28" s="33"/>
      <c r="S28" s="33"/>
      <c r="T28" s="116"/>
      <c r="U28" s="33"/>
      <c r="V28" s="388"/>
      <c r="W28" s="106" t="s">
        <v>240</v>
      </c>
      <c r="X28" s="126"/>
      <c r="Y28" s="108"/>
      <c r="Z28" s="52"/>
      <c r="AA28" s="54"/>
      <c r="AB28" s="58"/>
      <c r="AC28" s="48">
        <f>AC27*4/AF27</f>
        <v>0.15658362989323843</v>
      </c>
      <c r="AD28" s="48">
        <f>AD27*9/AF27</f>
        <v>0.28825622775800713</v>
      </c>
      <c r="AE28" s="48">
        <f>AE27*4/AF27</f>
        <v>0.55516014234875444</v>
      </c>
      <c r="AF28" s="54"/>
    </row>
    <row r="29" spans="2:32" s="29" customFormat="1" ht="27.95" customHeight="1">
      <c r="B29" s="24">
        <v>4</v>
      </c>
      <c r="C29" s="397"/>
      <c r="D29" s="25" t="str">
        <f>'0401-0430菜單'!N23</f>
        <v>地瓜飯</v>
      </c>
      <c r="E29" s="25" t="s">
        <v>16</v>
      </c>
      <c r="F29" s="26" t="s">
        <v>17</v>
      </c>
      <c r="G29" s="25" t="str">
        <f>'0401-0430菜單'!N24</f>
        <v>日式豬排</v>
      </c>
      <c r="H29" s="25" t="s">
        <v>66</v>
      </c>
      <c r="I29" s="26" t="s">
        <v>17</v>
      </c>
      <c r="J29" s="25" t="str">
        <f>'0401-0430菜單'!N25</f>
        <v>咖哩雞</v>
      </c>
      <c r="K29" s="25" t="s">
        <v>39</v>
      </c>
      <c r="L29" s="26" t="s">
        <v>17</v>
      </c>
      <c r="M29" s="25" t="str">
        <f>'0401-0430菜單'!N26</f>
        <v>混炒魷魚(海)(炸)</v>
      </c>
      <c r="N29" s="25" t="s">
        <v>41</v>
      </c>
      <c r="O29" s="26" t="s">
        <v>17</v>
      </c>
      <c r="P29" s="25" t="str">
        <f>'0401-0430菜單'!N27</f>
        <v>大陸妹</v>
      </c>
      <c r="Q29" s="25" t="s">
        <v>20</v>
      </c>
      <c r="R29" s="26" t="s">
        <v>17</v>
      </c>
      <c r="S29" s="25" t="str">
        <f>'0401-0430菜單'!N28</f>
        <v>大黃瓜湯</v>
      </c>
      <c r="T29" s="25" t="s">
        <v>18</v>
      </c>
      <c r="U29" s="26" t="s">
        <v>17</v>
      </c>
      <c r="V29" s="386"/>
      <c r="W29" s="101" t="s">
        <v>8</v>
      </c>
      <c r="X29" s="102" t="s">
        <v>231</v>
      </c>
      <c r="Y29" s="103">
        <v>5.5</v>
      </c>
      <c r="Z29" s="2"/>
      <c r="AA29" s="2"/>
      <c r="AB29" s="3"/>
      <c r="AC29" s="2" t="s">
        <v>21</v>
      </c>
      <c r="AD29" s="2" t="s">
        <v>22</v>
      </c>
      <c r="AE29" s="2" t="s">
        <v>23</v>
      </c>
      <c r="AF29" s="2" t="s">
        <v>24</v>
      </c>
    </row>
    <row r="30" spans="2:32" ht="27.95" customHeight="1">
      <c r="B30" s="30" t="s">
        <v>9</v>
      </c>
      <c r="C30" s="397"/>
      <c r="D30" s="34" t="s">
        <v>253</v>
      </c>
      <c r="E30" s="34"/>
      <c r="F30" s="34">
        <v>80</v>
      </c>
      <c r="G30" s="33" t="s">
        <v>103</v>
      </c>
      <c r="H30" s="33"/>
      <c r="I30" s="33">
        <v>70</v>
      </c>
      <c r="J30" s="34" t="s">
        <v>165</v>
      </c>
      <c r="K30" s="34"/>
      <c r="L30" s="34">
        <v>20</v>
      </c>
      <c r="M30" s="33" t="s">
        <v>228</v>
      </c>
      <c r="N30" s="33" t="s">
        <v>155</v>
      </c>
      <c r="O30" s="33">
        <v>35</v>
      </c>
      <c r="P30" s="33" t="s">
        <v>201</v>
      </c>
      <c r="Q30" s="33"/>
      <c r="R30" s="33">
        <v>100</v>
      </c>
      <c r="S30" s="34" t="s">
        <v>100</v>
      </c>
      <c r="T30" s="33"/>
      <c r="U30" s="33">
        <v>20</v>
      </c>
      <c r="V30" s="387"/>
      <c r="W30" s="106">
        <v>95</v>
      </c>
      <c r="X30" s="107" t="s">
        <v>232</v>
      </c>
      <c r="Y30" s="108">
        <f>AB31</f>
        <v>2.2999999999999998</v>
      </c>
      <c r="Z30" s="12"/>
      <c r="AA30" s="22" t="s">
        <v>25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2" ht="27.95" customHeight="1">
      <c r="B31" s="30">
        <v>20</v>
      </c>
      <c r="C31" s="397"/>
      <c r="D31" s="34" t="s">
        <v>254</v>
      </c>
      <c r="E31" s="34"/>
      <c r="F31" s="34">
        <v>30</v>
      </c>
      <c r="G31" s="33"/>
      <c r="H31" s="33"/>
      <c r="I31" s="33">
        <v>2</v>
      </c>
      <c r="J31" s="34" t="s">
        <v>166</v>
      </c>
      <c r="K31" s="34"/>
      <c r="L31" s="34">
        <v>30</v>
      </c>
      <c r="M31" s="33" t="s">
        <v>92</v>
      </c>
      <c r="N31" s="33"/>
      <c r="O31" s="33">
        <v>15</v>
      </c>
      <c r="P31" s="33"/>
      <c r="Q31" s="33"/>
      <c r="R31" s="33"/>
      <c r="S31" s="34"/>
      <c r="T31" s="33"/>
      <c r="U31" s="33"/>
      <c r="V31" s="387"/>
      <c r="W31" s="111" t="s">
        <v>10</v>
      </c>
      <c r="X31" s="112" t="s">
        <v>233</v>
      </c>
      <c r="Y31" s="108">
        <f>AB32</f>
        <v>1.5</v>
      </c>
      <c r="Z31" s="2"/>
      <c r="AA31" s="39" t="s">
        <v>26</v>
      </c>
      <c r="AB31" s="3">
        <v>2.2999999999999998</v>
      </c>
      <c r="AC31" s="40">
        <f>AB31*7</f>
        <v>16.099999999999998</v>
      </c>
      <c r="AD31" s="3">
        <f>AB31*5</f>
        <v>11.5</v>
      </c>
      <c r="AE31" s="3" t="s">
        <v>27</v>
      </c>
      <c r="AF31" s="41">
        <f>AC31*4+AD31*9</f>
        <v>167.89999999999998</v>
      </c>
    </row>
    <row r="32" spans="2:32" ht="27.95" customHeight="1">
      <c r="B32" s="30" t="s">
        <v>11</v>
      </c>
      <c r="C32" s="397"/>
      <c r="D32" s="33"/>
      <c r="E32" s="116"/>
      <c r="F32" s="33"/>
      <c r="G32" s="33"/>
      <c r="H32" s="116"/>
      <c r="I32" s="33"/>
      <c r="J32" s="34" t="s">
        <v>167</v>
      </c>
      <c r="K32" s="34"/>
      <c r="L32" s="34">
        <v>20</v>
      </c>
      <c r="M32" s="33"/>
      <c r="N32" s="116"/>
      <c r="O32" s="33"/>
      <c r="P32" s="33"/>
      <c r="Q32" s="116"/>
      <c r="R32" s="33"/>
      <c r="S32" s="34"/>
      <c r="T32" s="116"/>
      <c r="U32" s="33"/>
      <c r="V32" s="387"/>
      <c r="W32" s="106">
        <v>22</v>
      </c>
      <c r="X32" s="112" t="s">
        <v>234</v>
      </c>
      <c r="Y32" s="108">
        <f>AB33</f>
        <v>2.5</v>
      </c>
      <c r="Z32" s="12"/>
      <c r="AA32" s="2" t="s">
        <v>28</v>
      </c>
      <c r="AB32" s="3">
        <v>1.5</v>
      </c>
      <c r="AC32" s="3">
        <f>AB32*1</f>
        <v>1.5</v>
      </c>
      <c r="AD32" s="3" t="s">
        <v>27</v>
      </c>
      <c r="AE32" s="3">
        <f>AB32*5</f>
        <v>7.5</v>
      </c>
      <c r="AF32" s="3">
        <f>AC32*4+AE32*4</f>
        <v>36</v>
      </c>
    </row>
    <row r="33" spans="2:32" ht="27.95" customHeight="1">
      <c r="B33" s="404" t="s">
        <v>36</v>
      </c>
      <c r="C33" s="397"/>
      <c r="D33" s="33"/>
      <c r="E33" s="116"/>
      <c r="F33" s="33"/>
      <c r="G33" s="33"/>
      <c r="H33" s="116"/>
      <c r="I33" s="33"/>
      <c r="J33" s="34"/>
      <c r="K33" s="34"/>
      <c r="L33" s="34"/>
      <c r="M33" s="33"/>
      <c r="N33" s="116"/>
      <c r="O33" s="33"/>
      <c r="P33" s="33"/>
      <c r="Q33" s="116"/>
      <c r="R33" s="33"/>
      <c r="S33" s="34"/>
      <c r="T33" s="116"/>
      <c r="U33" s="33"/>
      <c r="V33" s="387"/>
      <c r="W33" s="111" t="s">
        <v>12</v>
      </c>
      <c r="X33" s="112" t="s">
        <v>235</v>
      </c>
      <c r="Y33" s="108">
        <v>0</v>
      </c>
      <c r="Z33" s="2"/>
      <c r="AA33" s="2" t="s">
        <v>30</v>
      </c>
      <c r="AB33" s="3">
        <v>2.5</v>
      </c>
      <c r="AC33" s="3"/>
      <c r="AD33" s="3">
        <f>AB33*5</f>
        <v>12.5</v>
      </c>
      <c r="AE33" s="3" t="s">
        <v>27</v>
      </c>
      <c r="AF33" s="3">
        <f>AD33*9</f>
        <v>112.5</v>
      </c>
    </row>
    <row r="34" spans="2:32" ht="27.95" customHeight="1">
      <c r="B34" s="404"/>
      <c r="C34" s="397"/>
      <c r="D34" s="33"/>
      <c r="E34" s="116"/>
      <c r="F34" s="33"/>
      <c r="G34" s="33"/>
      <c r="H34" s="116"/>
      <c r="I34" s="33"/>
      <c r="J34" s="34"/>
      <c r="K34" s="116"/>
      <c r="L34" s="34"/>
      <c r="M34" s="33"/>
      <c r="N34" s="116"/>
      <c r="O34" s="33"/>
      <c r="P34" s="33"/>
      <c r="Q34" s="116"/>
      <c r="R34" s="33"/>
      <c r="S34" s="34"/>
      <c r="T34" s="116"/>
      <c r="U34" s="33"/>
      <c r="V34" s="387"/>
      <c r="W34" s="106">
        <v>27</v>
      </c>
      <c r="X34" s="165" t="s">
        <v>236</v>
      </c>
      <c r="Y34" s="108">
        <v>0</v>
      </c>
      <c r="Z34" s="12"/>
      <c r="AA34" s="2" t="s">
        <v>31</v>
      </c>
      <c r="AB34" s="3">
        <v>1</v>
      </c>
      <c r="AE34" s="2">
        <f>AB34*15</f>
        <v>15</v>
      </c>
    </row>
    <row r="35" spans="2:32" ht="27.95" customHeight="1">
      <c r="B35" s="44" t="s">
        <v>32</v>
      </c>
      <c r="C35" s="45"/>
      <c r="D35" s="42"/>
      <c r="E35" s="42"/>
      <c r="F35" s="32"/>
      <c r="G35" s="33"/>
      <c r="H35" s="116"/>
      <c r="I35" s="33"/>
      <c r="J35" s="33"/>
      <c r="K35" s="116"/>
      <c r="L35" s="33"/>
      <c r="M35" s="33"/>
      <c r="N35" s="116"/>
      <c r="O35" s="33"/>
      <c r="P35" s="33"/>
      <c r="Q35" s="116"/>
      <c r="R35" s="33"/>
      <c r="S35" s="33"/>
      <c r="T35" s="116"/>
      <c r="U35" s="33"/>
      <c r="V35" s="387"/>
      <c r="W35" s="111" t="s">
        <v>13</v>
      </c>
      <c r="X35" s="121"/>
      <c r="Y35" s="108"/>
      <c r="Z35" s="2"/>
      <c r="AC35" s="2">
        <f>SUM(AC30:AC34)</f>
        <v>29.599999999999998</v>
      </c>
      <c r="AD35" s="2">
        <f>SUM(AD30:AD34)</f>
        <v>24</v>
      </c>
      <c r="AE35" s="2">
        <f>SUM(AE30:AE34)</f>
        <v>112.5</v>
      </c>
      <c r="AF35" s="2">
        <f>AC35*4+AD35*9+AE35*4</f>
        <v>784.4</v>
      </c>
    </row>
    <row r="36" spans="2:32" ht="27.95" customHeight="1">
      <c r="B36" s="46"/>
      <c r="C36" s="47"/>
      <c r="D36" s="116"/>
      <c r="E36" s="116"/>
      <c r="F36" s="33"/>
      <c r="G36" s="32"/>
      <c r="H36" s="42"/>
      <c r="I36" s="32"/>
      <c r="J36" s="32"/>
      <c r="K36" s="42"/>
      <c r="L36" s="32"/>
      <c r="M36" s="32"/>
      <c r="N36" s="42"/>
      <c r="O36" s="32"/>
      <c r="P36" s="32"/>
      <c r="Q36" s="42"/>
      <c r="R36" s="32"/>
      <c r="S36" s="32"/>
      <c r="T36" s="42"/>
      <c r="U36" s="32"/>
      <c r="V36" s="388"/>
      <c r="W36" s="106" t="s">
        <v>241</v>
      </c>
      <c r="X36" s="117"/>
      <c r="Y36" s="108"/>
      <c r="Z36" s="12"/>
      <c r="AC36" s="48">
        <f>AC35*4/AF35</f>
        <v>0.15094339622641509</v>
      </c>
      <c r="AD36" s="48">
        <f>AD35*9/AF35</f>
        <v>0.27536970933197347</v>
      </c>
      <c r="AE36" s="48">
        <f>AE35*4/AF35</f>
        <v>0.57368689444161147</v>
      </c>
    </row>
    <row r="37" spans="2:32" s="29" customFormat="1" ht="27.95" customHeight="1">
      <c r="B37" s="24">
        <v>4</v>
      </c>
      <c r="C37" s="397"/>
      <c r="D37" s="25" t="str">
        <f>'0401-0430菜單'!R23</f>
        <v>全中運預備日</v>
      </c>
      <c r="E37" s="100" t="s">
        <v>16</v>
      </c>
      <c r="F37" s="26" t="s">
        <v>17</v>
      </c>
      <c r="G37" s="25">
        <f>'0401-0430菜單'!R24</f>
        <v>0</v>
      </c>
      <c r="H37" s="25" t="s">
        <v>66</v>
      </c>
      <c r="I37" s="26" t="s">
        <v>17</v>
      </c>
      <c r="J37" s="25">
        <f>'0401-0430菜單'!R25</f>
        <v>0</v>
      </c>
      <c r="K37" s="25" t="s">
        <v>75</v>
      </c>
      <c r="L37" s="26" t="s">
        <v>17</v>
      </c>
      <c r="M37" s="25">
        <f>'0401-0430菜單'!R26</f>
        <v>0</v>
      </c>
      <c r="N37" s="25" t="s">
        <v>50</v>
      </c>
      <c r="O37" s="26" t="s">
        <v>17</v>
      </c>
      <c r="P37" s="25">
        <f>'0401-0430菜單'!R27</f>
        <v>0</v>
      </c>
      <c r="Q37" s="25" t="s">
        <v>20</v>
      </c>
      <c r="R37" s="26" t="s">
        <v>17</v>
      </c>
      <c r="S37" s="25">
        <f>'0401-0430菜單'!R28</f>
        <v>0</v>
      </c>
      <c r="T37" s="25" t="s">
        <v>18</v>
      </c>
      <c r="U37" s="26" t="s">
        <v>17</v>
      </c>
      <c r="V37" s="398"/>
      <c r="W37" s="101" t="s">
        <v>8</v>
      </c>
      <c r="X37" s="102" t="s">
        <v>231</v>
      </c>
      <c r="Y37" s="146">
        <v>5</v>
      </c>
      <c r="Z37" s="2"/>
      <c r="AA37" s="2"/>
      <c r="AB37" s="3"/>
      <c r="AC37" s="2" t="s">
        <v>21</v>
      </c>
      <c r="AD37" s="2" t="s">
        <v>22</v>
      </c>
      <c r="AE37" s="2" t="s">
        <v>23</v>
      </c>
      <c r="AF37" s="2" t="s">
        <v>24</v>
      </c>
    </row>
    <row r="38" spans="2:32" ht="27.95" customHeight="1">
      <c r="B38" s="30" t="s">
        <v>9</v>
      </c>
      <c r="C38" s="397"/>
      <c r="D38" s="33"/>
      <c r="E38" s="33"/>
      <c r="F38" s="33"/>
      <c r="G38" s="33"/>
      <c r="H38" s="34"/>
      <c r="I38" s="33"/>
      <c r="J38" s="33"/>
      <c r="K38" s="33"/>
      <c r="L38" s="33"/>
      <c r="M38" s="33"/>
      <c r="N38" s="33"/>
      <c r="O38" s="33"/>
      <c r="P38" s="33"/>
      <c r="Q38" s="34"/>
      <c r="R38" s="33"/>
      <c r="S38" s="147"/>
      <c r="T38" s="33"/>
      <c r="U38" s="33"/>
      <c r="V38" s="399"/>
      <c r="W38" s="106" t="s">
        <v>244</v>
      </c>
      <c r="X38" s="107" t="s">
        <v>232</v>
      </c>
      <c r="Y38" s="145">
        <f>AB39</f>
        <v>2.2999999999999998</v>
      </c>
      <c r="Z38" s="12"/>
      <c r="AA38" s="22" t="s">
        <v>25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95" customHeight="1">
      <c r="B39" s="30">
        <v>21</v>
      </c>
      <c r="C39" s="397"/>
      <c r="D39" s="32"/>
      <c r="E39" s="32"/>
      <c r="F39" s="32"/>
      <c r="G39" s="33"/>
      <c r="H39" s="34"/>
      <c r="I39" s="33"/>
      <c r="J39" s="33"/>
      <c r="K39" s="33"/>
      <c r="L39" s="33"/>
      <c r="M39" s="33"/>
      <c r="N39" s="33"/>
      <c r="O39" s="33"/>
      <c r="P39" s="33"/>
      <c r="Q39" s="116"/>
      <c r="R39" s="33"/>
      <c r="S39" s="33"/>
      <c r="T39" s="33"/>
      <c r="U39" s="33"/>
      <c r="V39" s="399"/>
      <c r="W39" s="111" t="s">
        <v>10</v>
      </c>
      <c r="X39" s="112" t="s">
        <v>233</v>
      </c>
      <c r="Y39" s="145">
        <f>AB40</f>
        <v>1.6</v>
      </c>
      <c r="Z39" s="2"/>
      <c r="AA39" s="39" t="s">
        <v>26</v>
      </c>
      <c r="AB39" s="3">
        <v>2.2999999999999998</v>
      </c>
      <c r="AC39" s="40">
        <f>AB39*7</f>
        <v>16.099999999999998</v>
      </c>
      <c r="AD39" s="3">
        <f>AB39*5</f>
        <v>11.5</v>
      </c>
      <c r="AE39" s="3" t="s">
        <v>27</v>
      </c>
      <c r="AF39" s="41">
        <f>AC39*4+AD39*9</f>
        <v>167.89999999999998</v>
      </c>
    </row>
    <row r="40" spans="2:32" ht="27.95" customHeight="1">
      <c r="B40" s="30" t="s">
        <v>11</v>
      </c>
      <c r="C40" s="397"/>
      <c r="D40" s="32"/>
      <c r="E40" s="42"/>
      <c r="F40" s="32"/>
      <c r="G40" s="33"/>
      <c r="H40" s="34"/>
      <c r="I40" s="33"/>
      <c r="J40" s="33"/>
      <c r="K40" s="116"/>
      <c r="L40" s="33"/>
      <c r="M40" s="33"/>
      <c r="N40" s="116"/>
      <c r="O40" s="33"/>
      <c r="P40" s="33"/>
      <c r="Q40" s="116"/>
      <c r="R40" s="33"/>
      <c r="S40" s="34"/>
      <c r="T40" s="33"/>
      <c r="U40" s="33"/>
      <c r="V40" s="399"/>
      <c r="W40" s="106" t="s">
        <v>245</v>
      </c>
      <c r="X40" s="112" t="s">
        <v>234</v>
      </c>
      <c r="Y40" s="145">
        <f>AB41</f>
        <v>2.5</v>
      </c>
      <c r="Z40" s="12"/>
      <c r="AA40" s="2" t="s">
        <v>28</v>
      </c>
      <c r="AB40" s="3">
        <v>1.6</v>
      </c>
      <c r="AC40" s="3">
        <f>AB40*1</f>
        <v>1.6</v>
      </c>
      <c r="AD40" s="3" t="s">
        <v>27</v>
      </c>
      <c r="AE40" s="3">
        <f>AB40*5</f>
        <v>8</v>
      </c>
      <c r="AF40" s="3">
        <f>AC40*4+AE40*4</f>
        <v>38.4</v>
      </c>
    </row>
    <row r="41" spans="2:32" ht="27.95" customHeight="1">
      <c r="B41" s="404" t="s">
        <v>29</v>
      </c>
      <c r="C41" s="397"/>
      <c r="D41" s="32"/>
      <c r="E41" s="42"/>
      <c r="F41" s="32"/>
      <c r="G41" s="33"/>
      <c r="H41" s="34"/>
      <c r="I41" s="33"/>
      <c r="J41" s="33"/>
      <c r="K41" s="116"/>
      <c r="L41" s="33"/>
      <c r="M41" s="33"/>
      <c r="N41" s="116"/>
      <c r="O41" s="33"/>
      <c r="P41" s="33"/>
      <c r="Q41" s="34"/>
      <c r="R41" s="33"/>
      <c r="S41" s="34"/>
      <c r="T41" s="33"/>
      <c r="U41" s="33"/>
      <c r="V41" s="399"/>
      <c r="W41" s="111" t="s">
        <v>12</v>
      </c>
      <c r="X41" s="112" t="s">
        <v>235</v>
      </c>
      <c r="Y41" s="145">
        <f>AB42</f>
        <v>0</v>
      </c>
      <c r="Z41" s="2"/>
      <c r="AA41" s="2" t="s">
        <v>30</v>
      </c>
      <c r="AB41" s="3">
        <v>2.5</v>
      </c>
      <c r="AC41" s="3"/>
      <c r="AD41" s="3">
        <f>AB41*5</f>
        <v>12.5</v>
      </c>
      <c r="AE41" s="3" t="s">
        <v>27</v>
      </c>
      <c r="AF41" s="3">
        <f>AD41*9</f>
        <v>112.5</v>
      </c>
    </row>
    <row r="42" spans="2:32" ht="27.95" customHeight="1">
      <c r="B42" s="404"/>
      <c r="C42" s="397"/>
      <c r="D42" s="34"/>
      <c r="E42" s="34"/>
      <c r="F42" s="34"/>
      <c r="G42" s="33"/>
      <c r="H42" s="116"/>
      <c r="I42" s="33"/>
      <c r="J42" s="33"/>
      <c r="K42" s="116"/>
      <c r="L42" s="33"/>
      <c r="M42" s="33"/>
      <c r="N42" s="116"/>
      <c r="O42" s="33"/>
      <c r="P42" s="33"/>
      <c r="Q42" s="116"/>
      <c r="R42" s="33"/>
      <c r="S42" s="34"/>
      <c r="T42" s="116"/>
      <c r="U42" s="34"/>
      <c r="V42" s="399"/>
      <c r="W42" s="106" t="s">
        <v>246</v>
      </c>
      <c r="X42" s="165" t="s">
        <v>236</v>
      </c>
      <c r="Y42" s="145">
        <v>0</v>
      </c>
      <c r="Z42" s="12"/>
      <c r="AA42" s="2" t="s">
        <v>31</v>
      </c>
      <c r="AE42" s="2">
        <f>AB42*15</f>
        <v>0</v>
      </c>
    </row>
    <row r="43" spans="2:32" ht="27.95" customHeight="1">
      <c r="B43" s="44" t="s">
        <v>32</v>
      </c>
      <c r="C43" s="45"/>
      <c r="D43" s="116"/>
      <c r="E43" s="116"/>
      <c r="F43" s="33"/>
      <c r="G43" s="33"/>
      <c r="H43" s="116"/>
      <c r="I43" s="33"/>
      <c r="J43" s="34"/>
      <c r="K43" s="116"/>
      <c r="L43" s="34"/>
      <c r="M43" s="33"/>
      <c r="N43" s="116"/>
      <c r="O43" s="33"/>
      <c r="P43" s="33"/>
      <c r="Q43" s="116"/>
      <c r="R43" s="33"/>
      <c r="S43" s="34"/>
      <c r="T43" s="116"/>
      <c r="U43" s="34"/>
      <c r="V43" s="399"/>
      <c r="W43" s="111" t="s">
        <v>13</v>
      </c>
      <c r="X43" s="121"/>
      <c r="Y43" s="145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7.95" customHeight="1" thickBot="1">
      <c r="B44" s="59"/>
      <c r="C44" s="47"/>
      <c r="D44" s="149"/>
      <c r="E44" s="149"/>
      <c r="F44" s="150"/>
      <c r="G44" s="150"/>
      <c r="H44" s="149"/>
      <c r="I44" s="150"/>
      <c r="J44" s="150"/>
      <c r="K44" s="149"/>
      <c r="L44" s="150"/>
      <c r="M44" s="150"/>
      <c r="N44" s="149"/>
      <c r="O44" s="150"/>
      <c r="P44" s="150"/>
      <c r="Q44" s="149"/>
      <c r="R44" s="150"/>
      <c r="S44" s="150"/>
      <c r="T44" s="149"/>
      <c r="U44" s="150"/>
      <c r="V44" s="400"/>
      <c r="W44" s="106" t="s">
        <v>247</v>
      </c>
      <c r="X44" s="151"/>
      <c r="Y44" s="152"/>
      <c r="Z44" s="12"/>
      <c r="AC44" s="48">
        <f>AC43*4/AF43</f>
        <v>0.16345624656026417</v>
      </c>
      <c r="AD44" s="48">
        <f>AD43*9/AF43</f>
        <v>0.29719317556411667</v>
      </c>
      <c r="AE44" s="48">
        <f>AE43*4/AF43</f>
        <v>0.53935057787561924</v>
      </c>
    </row>
    <row r="45" spans="2:32" ht="21.75" customHeight="1">
      <c r="C45" s="2"/>
      <c r="J45" s="401"/>
      <c r="K45" s="401"/>
      <c r="L45" s="401"/>
      <c r="M45" s="401"/>
      <c r="N45" s="401"/>
      <c r="O45" s="401"/>
      <c r="P45" s="401"/>
      <c r="Q45" s="401"/>
      <c r="R45" s="401"/>
      <c r="S45" s="401"/>
      <c r="T45" s="401"/>
      <c r="U45" s="401"/>
      <c r="V45" s="401"/>
      <c r="W45" s="401"/>
      <c r="X45" s="401"/>
      <c r="Y45" s="401"/>
      <c r="Z45" s="62"/>
    </row>
    <row r="46" spans="2:32">
      <c r="B46" s="3"/>
      <c r="D46" s="395"/>
      <c r="E46" s="395"/>
      <c r="F46" s="396"/>
      <c r="G46" s="396"/>
      <c r="H46" s="63"/>
      <c r="I46" s="2"/>
      <c r="J46" s="2"/>
      <c r="K46" s="63"/>
      <c r="L46" s="2"/>
      <c r="N46" s="63"/>
      <c r="O46" s="2"/>
      <c r="Q46" s="63"/>
      <c r="R46" s="2"/>
      <c r="T46" s="63"/>
      <c r="U46" s="2"/>
      <c r="V46" s="64"/>
      <c r="Y46" s="66"/>
    </row>
    <row r="47" spans="2:32">
      <c r="Y47" s="66"/>
    </row>
    <row r="48" spans="2:32">
      <c r="Y48" s="66"/>
    </row>
    <row r="49" spans="25:25">
      <c r="Y49" s="66"/>
    </row>
    <row r="50" spans="25:25">
      <c r="Y50" s="66"/>
    </row>
    <row r="51" spans="25:25">
      <c r="Y51" s="66"/>
    </row>
    <row r="52" spans="25:25">
      <c r="Y52" s="66"/>
    </row>
  </sheetData>
  <mergeCells count="19">
    <mergeCell ref="B25:B26"/>
    <mergeCell ref="B33:B34"/>
    <mergeCell ref="B41:B42"/>
    <mergeCell ref="C13:C18"/>
    <mergeCell ref="V13:V20"/>
    <mergeCell ref="B17:B18"/>
    <mergeCell ref="B1:Y1"/>
    <mergeCell ref="B2:G2"/>
    <mergeCell ref="C5:C10"/>
    <mergeCell ref="V5:V12"/>
    <mergeCell ref="B9:B10"/>
    <mergeCell ref="D46:G46"/>
    <mergeCell ref="C29:C34"/>
    <mergeCell ref="V29:V36"/>
    <mergeCell ref="C21:C26"/>
    <mergeCell ref="V21:V28"/>
    <mergeCell ref="C37:C42"/>
    <mergeCell ref="V37:V44"/>
    <mergeCell ref="J45:Y45"/>
  </mergeCells>
  <phoneticPr fontId="19" type="noConversion"/>
  <pageMargins left="1.28" right="0.17" top="0.18" bottom="0.17" header="0.5" footer="0.23"/>
  <pageSetup paperSize="9" scale="4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zoomScale="60" workbookViewId="0">
      <selection activeCell="G40" sqref="G40"/>
    </sheetView>
  </sheetViews>
  <sheetFormatPr defaultRowHeight="20.25"/>
  <cols>
    <col min="1" max="1" width="1.875" style="37" customWidth="1"/>
    <col min="2" max="2" width="4.875" style="60" customWidth="1"/>
    <col min="3" max="3" width="0" style="37" hidden="1" customWidth="1"/>
    <col min="4" max="4" width="18.625" style="37" customWidth="1"/>
    <col min="5" max="5" width="5.625" style="61" customWidth="1"/>
    <col min="6" max="6" width="9.625" style="37" customWidth="1"/>
    <col min="7" max="7" width="18.625" style="37" customWidth="1"/>
    <col min="8" max="8" width="5.625" style="61" customWidth="1"/>
    <col min="9" max="9" width="9.625" style="37" customWidth="1"/>
    <col min="10" max="10" width="18.625" style="37" customWidth="1"/>
    <col min="11" max="11" width="5.625" style="61" customWidth="1"/>
    <col min="12" max="12" width="9.625" style="37" customWidth="1"/>
    <col min="13" max="13" width="18.625" style="37" customWidth="1"/>
    <col min="14" max="14" width="5.625" style="61" customWidth="1"/>
    <col min="15" max="15" width="9.625" style="37" customWidth="1"/>
    <col min="16" max="16" width="18.625" style="37" customWidth="1"/>
    <col min="17" max="17" width="5.625" style="61" customWidth="1"/>
    <col min="18" max="18" width="9.625" style="37" customWidth="1"/>
    <col min="19" max="19" width="18.625" style="37" customWidth="1"/>
    <col min="20" max="20" width="5.625" style="61" customWidth="1"/>
    <col min="21" max="21" width="9.625" style="37" customWidth="1"/>
    <col min="22" max="22" width="5.25" style="67" customWidth="1"/>
    <col min="23" max="23" width="11.75" style="65" customWidth="1"/>
    <col min="24" max="24" width="11.25" style="160" customWidth="1"/>
    <col min="25" max="25" width="6.625" style="68" customWidth="1"/>
    <col min="26" max="26" width="6.625" style="37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7"/>
  </cols>
  <sheetData>
    <row r="1" spans="2:32" s="2" customFormat="1" ht="38.25">
      <c r="B1" s="390" t="s">
        <v>109</v>
      </c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1"/>
      <c r="AB1" s="3"/>
    </row>
    <row r="2" spans="2:32" s="2" customFormat="1" ht="16.5" customHeight="1">
      <c r="B2" s="402"/>
      <c r="C2" s="403"/>
      <c r="D2" s="403"/>
      <c r="E2" s="403"/>
      <c r="F2" s="403"/>
      <c r="G2" s="403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75"/>
      <c r="Y2" s="6"/>
      <c r="Z2" s="1"/>
      <c r="AB2" s="3"/>
    </row>
    <row r="3" spans="2:32" s="2" customFormat="1" ht="31.5" customHeight="1" thickBot="1">
      <c r="B3" s="166" t="s">
        <v>38</v>
      </c>
      <c r="C3" s="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8"/>
      <c r="T3" s="217"/>
      <c r="U3" s="217"/>
      <c r="V3" s="9"/>
      <c r="W3" s="10"/>
      <c r="X3" s="80"/>
      <c r="Y3" s="11"/>
      <c r="Z3" s="12"/>
      <c r="AB3" s="3"/>
    </row>
    <row r="4" spans="2:32" s="23" customFormat="1" ht="43.5">
      <c r="B4" s="13" t="s">
        <v>0</v>
      </c>
      <c r="C4" s="14" t="s">
        <v>1</v>
      </c>
      <c r="D4" s="215">
        <f>'0401-0430菜單'!B32</f>
        <v>0</v>
      </c>
      <c r="E4" s="215" t="s">
        <v>61</v>
      </c>
      <c r="F4" s="216" t="s">
        <v>17</v>
      </c>
      <c r="G4" s="215">
        <f>'0401-0430菜單'!B33</f>
        <v>0</v>
      </c>
      <c r="H4" s="215" t="s">
        <v>19</v>
      </c>
      <c r="I4" s="216" t="s">
        <v>17</v>
      </c>
      <c r="J4" s="215">
        <f>'0401-0430菜單'!B34</f>
        <v>0</v>
      </c>
      <c r="K4" s="215" t="s">
        <v>19</v>
      </c>
      <c r="L4" s="216" t="s">
        <v>17</v>
      </c>
      <c r="M4" s="215">
        <f>'0401-0430菜單'!B35</f>
        <v>0</v>
      </c>
      <c r="N4" s="215" t="s">
        <v>19</v>
      </c>
      <c r="O4" s="216" t="s">
        <v>17</v>
      </c>
      <c r="P4" s="215">
        <f>'0401-0430菜單'!B36</f>
        <v>0</v>
      </c>
      <c r="Q4" s="215" t="s">
        <v>20</v>
      </c>
      <c r="R4" s="216" t="s">
        <v>17</v>
      </c>
      <c r="S4" s="215">
        <f>'0401-0430菜單'!B37</f>
        <v>0</v>
      </c>
      <c r="T4" s="215" t="s">
        <v>18</v>
      </c>
      <c r="U4" s="216" t="s">
        <v>17</v>
      </c>
      <c r="V4" s="18" t="s">
        <v>6</v>
      </c>
      <c r="W4" s="19" t="s">
        <v>7</v>
      </c>
      <c r="X4" s="92" t="s">
        <v>14</v>
      </c>
      <c r="Y4" s="20" t="s">
        <v>15</v>
      </c>
      <c r="Z4" s="21"/>
      <c r="AA4" s="22"/>
      <c r="AB4" s="3"/>
      <c r="AC4" s="2"/>
      <c r="AD4" s="2"/>
      <c r="AE4" s="2"/>
      <c r="AF4" s="2"/>
    </row>
    <row r="5" spans="2:32" s="29" customFormat="1" ht="30" customHeight="1">
      <c r="B5" s="24">
        <v>4</v>
      </c>
      <c r="C5" s="397"/>
      <c r="D5" s="33"/>
      <c r="E5" s="33"/>
      <c r="F5" s="33"/>
      <c r="G5" s="33"/>
      <c r="H5" s="34"/>
      <c r="I5" s="33"/>
      <c r="J5" s="33"/>
      <c r="K5" s="33"/>
      <c r="L5" s="33"/>
      <c r="M5" s="33"/>
      <c r="N5" s="34"/>
      <c r="O5" s="33"/>
      <c r="P5" s="33"/>
      <c r="Q5" s="33"/>
      <c r="R5" s="33"/>
      <c r="S5" s="34"/>
      <c r="T5" s="33"/>
      <c r="U5" s="33"/>
      <c r="V5" s="398"/>
      <c r="W5" s="27" t="s">
        <v>8</v>
      </c>
      <c r="X5" s="102" t="s">
        <v>231</v>
      </c>
      <c r="Y5" s="28">
        <v>5</v>
      </c>
      <c r="Z5" s="2"/>
      <c r="AA5" s="2"/>
      <c r="AB5" s="3"/>
      <c r="AC5" s="2" t="s">
        <v>21</v>
      </c>
      <c r="AD5" s="2" t="s">
        <v>22</v>
      </c>
      <c r="AE5" s="2" t="s">
        <v>23</v>
      </c>
      <c r="AF5" s="2" t="s">
        <v>24</v>
      </c>
    </row>
    <row r="6" spans="2:32" ht="27.95" customHeight="1">
      <c r="B6" s="30" t="s">
        <v>9</v>
      </c>
      <c r="C6" s="397"/>
      <c r="D6" s="34"/>
      <c r="E6" s="34"/>
      <c r="F6" s="34"/>
      <c r="G6" s="33"/>
      <c r="H6" s="34"/>
      <c r="I6" s="33"/>
      <c r="J6" s="33"/>
      <c r="K6" s="33"/>
      <c r="L6" s="33"/>
      <c r="M6" s="33"/>
      <c r="N6" s="34"/>
      <c r="O6" s="33"/>
      <c r="P6" s="33"/>
      <c r="Q6" s="33"/>
      <c r="R6" s="33"/>
      <c r="S6" s="34"/>
      <c r="T6" s="33"/>
      <c r="U6" s="33"/>
      <c r="V6" s="399"/>
      <c r="W6" s="35">
        <v>94</v>
      </c>
      <c r="X6" s="107" t="s">
        <v>232</v>
      </c>
      <c r="Y6" s="36">
        <f>AB7</f>
        <v>2</v>
      </c>
      <c r="Z6" s="12"/>
      <c r="AA6" s="22" t="s">
        <v>25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30">
        <v>24</v>
      </c>
      <c r="C7" s="397"/>
      <c r="D7" s="34"/>
      <c r="E7" s="34"/>
      <c r="F7" s="34"/>
      <c r="G7" s="33"/>
      <c r="H7" s="116"/>
      <c r="I7" s="33"/>
      <c r="J7" s="33"/>
      <c r="K7" s="33"/>
      <c r="L7" s="33"/>
      <c r="M7" s="33"/>
      <c r="N7" s="116"/>
      <c r="O7" s="33"/>
      <c r="P7" s="33"/>
      <c r="Q7" s="116"/>
      <c r="R7" s="33"/>
      <c r="S7" s="34"/>
      <c r="T7" s="116"/>
      <c r="U7" s="33"/>
      <c r="V7" s="399"/>
      <c r="W7" s="38" t="s">
        <v>10</v>
      </c>
      <c r="X7" s="112" t="s">
        <v>233</v>
      </c>
      <c r="Y7" s="36">
        <f>AB8</f>
        <v>1.5</v>
      </c>
      <c r="Z7" s="2"/>
      <c r="AA7" s="39" t="s">
        <v>26</v>
      </c>
      <c r="AB7" s="3">
        <v>2</v>
      </c>
      <c r="AC7" s="40">
        <f>AB7*7</f>
        <v>14</v>
      </c>
      <c r="AD7" s="3">
        <f>AB7*5</f>
        <v>10</v>
      </c>
      <c r="AE7" s="3" t="s">
        <v>27</v>
      </c>
      <c r="AF7" s="41">
        <f>AC7*4+AD7*9</f>
        <v>146</v>
      </c>
    </row>
    <row r="8" spans="2:32" ht="27.95" customHeight="1">
      <c r="B8" s="30" t="s">
        <v>11</v>
      </c>
      <c r="C8" s="397"/>
      <c r="D8" s="34"/>
      <c r="E8" s="34"/>
      <c r="F8" s="34"/>
      <c r="G8" s="33"/>
      <c r="H8" s="116"/>
      <c r="I8" s="33"/>
      <c r="J8" s="33"/>
      <c r="K8" s="33"/>
      <c r="L8" s="33"/>
      <c r="M8" s="33"/>
      <c r="N8" s="116"/>
      <c r="O8" s="33"/>
      <c r="P8" s="33"/>
      <c r="Q8" s="116"/>
      <c r="R8" s="33"/>
      <c r="S8" s="34"/>
      <c r="T8" s="116"/>
      <c r="U8" s="33"/>
      <c r="V8" s="399"/>
      <c r="W8" s="35">
        <v>21</v>
      </c>
      <c r="X8" s="112" t="s">
        <v>234</v>
      </c>
      <c r="Y8" s="36">
        <f>AB9</f>
        <v>2.5</v>
      </c>
      <c r="Z8" s="12"/>
      <c r="AA8" s="2" t="s">
        <v>28</v>
      </c>
      <c r="AB8" s="3">
        <v>1.5</v>
      </c>
      <c r="AC8" s="3">
        <f>AB8*1</f>
        <v>1.5</v>
      </c>
      <c r="AD8" s="3" t="s">
        <v>27</v>
      </c>
      <c r="AE8" s="3">
        <f>AB8*5</f>
        <v>7.5</v>
      </c>
      <c r="AF8" s="3">
        <f>AC8*4+AE8*4</f>
        <v>36</v>
      </c>
    </row>
    <row r="9" spans="2:32" ht="27.95" customHeight="1">
      <c r="B9" s="404" t="s">
        <v>33</v>
      </c>
      <c r="C9" s="397"/>
      <c r="D9" s="34"/>
      <c r="E9" s="34"/>
      <c r="F9" s="34"/>
      <c r="G9" s="33"/>
      <c r="H9" s="116"/>
      <c r="I9" s="33"/>
      <c r="J9" s="33"/>
      <c r="K9" s="116"/>
      <c r="L9" s="33"/>
      <c r="M9" s="34"/>
      <c r="N9" s="116"/>
      <c r="O9" s="33"/>
      <c r="P9" s="33"/>
      <c r="Q9" s="116"/>
      <c r="R9" s="33"/>
      <c r="S9" s="34"/>
      <c r="T9" s="116"/>
      <c r="U9" s="33"/>
      <c r="V9" s="399"/>
      <c r="W9" s="38" t="s">
        <v>12</v>
      </c>
      <c r="X9" s="112" t="s">
        <v>235</v>
      </c>
      <c r="Y9" s="36">
        <f>AB10</f>
        <v>0</v>
      </c>
      <c r="Z9" s="2"/>
      <c r="AA9" s="2" t="s">
        <v>30</v>
      </c>
      <c r="AB9" s="3">
        <v>2.5</v>
      </c>
      <c r="AC9" s="3"/>
      <c r="AD9" s="3">
        <f>AB9*5</f>
        <v>12.5</v>
      </c>
      <c r="AE9" s="3" t="s">
        <v>27</v>
      </c>
      <c r="AF9" s="3">
        <f>AD9*9</f>
        <v>112.5</v>
      </c>
    </row>
    <row r="10" spans="2:32" ht="27.95" customHeight="1">
      <c r="B10" s="404"/>
      <c r="C10" s="397"/>
      <c r="D10" s="34"/>
      <c r="E10" s="116"/>
      <c r="F10" s="34"/>
      <c r="G10" s="33"/>
      <c r="H10" s="116"/>
      <c r="I10" s="33"/>
      <c r="J10" s="33"/>
      <c r="K10" s="116"/>
      <c r="L10" s="33"/>
      <c r="M10" s="33"/>
      <c r="N10" s="116"/>
      <c r="O10" s="33"/>
      <c r="P10" s="33"/>
      <c r="Q10" s="116"/>
      <c r="R10" s="33"/>
      <c r="S10" s="33"/>
      <c r="T10" s="116"/>
      <c r="U10" s="33"/>
      <c r="V10" s="399"/>
      <c r="W10" s="35">
        <v>26</v>
      </c>
      <c r="X10" s="165" t="s">
        <v>236</v>
      </c>
      <c r="Y10" s="43">
        <v>0</v>
      </c>
      <c r="Z10" s="12"/>
      <c r="AA10" s="2" t="s">
        <v>31</v>
      </c>
      <c r="AE10" s="2">
        <f>AB10*15</f>
        <v>0</v>
      </c>
    </row>
    <row r="11" spans="2:32" ht="27.95" customHeight="1">
      <c r="B11" s="44" t="s">
        <v>32</v>
      </c>
      <c r="C11" s="45"/>
      <c r="D11" s="42"/>
      <c r="E11" s="42"/>
      <c r="F11" s="32"/>
      <c r="G11" s="32"/>
      <c r="H11" s="42"/>
      <c r="I11" s="32"/>
      <c r="J11" s="32"/>
      <c r="K11" s="42"/>
      <c r="L11" s="32"/>
      <c r="M11" s="33"/>
      <c r="N11" s="42"/>
      <c r="O11" s="33"/>
      <c r="P11" s="32"/>
      <c r="Q11" s="42"/>
      <c r="R11" s="32"/>
      <c r="S11" s="32"/>
      <c r="T11" s="42"/>
      <c r="U11" s="32"/>
      <c r="V11" s="399"/>
      <c r="W11" s="38" t="s">
        <v>13</v>
      </c>
      <c r="X11" s="121"/>
      <c r="Y11" s="36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>
      <c r="B12" s="46"/>
      <c r="C12" s="47"/>
      <c r="D12" s="226"/>
      <c r="E12" s="226"/>
      <c r="F12" s="227"/>
      <c r="G12" s="227"/>
      <c r="H12" s="226"/>
      <c r="I12" s="227"/>
      <c r="J12" s="227"/>
      <c r="K12" s="226"/>
      <c r="L12" s="227"/>
      <c r="M12" s="170"/>
      <c r="N12" s="226"/>
      <c r="O12" s="170"/>
      <c r="P12" s="227"/>
      <c r="Q12" s="226"/>
      <c r="R12" s="227"/>
      <c r="S12" s="227"/>
      <c r="T12" s="226"/>
      <c r="U12" s="227"/>
      <c r="V12" s="400"/>
      <c r="W12" s="35" t="s">
        <v>248</v>
      </c>
      <c r="X12" s="126"/>
      <c r="Y12" s="43"/>
      <c r="Z12" s="12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2" s="29" customFormat="1" ht="44.25" customHeight="1">
      <c r="B13" s="24">
        <v>4</v>
      </c>
      <c r="C13" s="397"/>
      <c r="D13" s="215">
        <f>'0401-0430菜單'!F32</f>
        <v>0</v>
      </c>
      <c r="E13" s="215" t="s">
        <v>16</v>
      </c>
      <c r="F13" s="216" t="s">
        <v>17</v>
      </c>
      <c r="G13" s="215">
        <f>'0401-0430菜單'!F33</f>
        <v>0</v>
      </c>
      <c r="H13" s="215" t="s">
        <v>39</v>
      </c>
      <c r="I13" s="216" t="s">
        <v>17</v>
      </c>
      <c r="J13" s="215">
        <f>'0401-0430菜單'!F34</f>
        <v>0</v>
      </c>
      <c r="K13" s="215" t="s">
        <v>50</v>
      </c>
      <c r="L13" s="216" t="s">
        <v>17</v>
      </c>
      <c r="M13" s="215">
        <f>'0401-0430菜單'!F35</f>
        <v>0</v>
      </c>
      <c r="N13" s="215" t="s">
        <v>39</v>
      </c>
      <c r="O13" s="216" t="s">
        <v>17</v>
      </c>
      <c r="P13" s="215">
        <f>'0401-0430菜單'!F36</f>
        <v>0</v>
      </c>
      <c r="Q13" s="215" t="s">
        <v>20</v>
      </c>
      <c r="R13" s="216" t="s">
        <v>17</v>
      </c>
      <c r="S13" s="215">
        <f>'0401-0430菜單'!F37</f>
        <v>0</v>
      </c>
      <c r="T13" s="215" t="s">
        <v>18</v>
      </c>
      <c r="U13" s="216" t="s">
        <v>17</v>
      </c>
      <c r="V13" s="398"/>
      <c r="W13" s="27" t="s">
        <v>8</v>
      </c>
      <c r="X13" s="102" t="s">
        <v>231</v>
      </c>
      <c r="Y13" s="28">
        <v>5</v>
      </c>
      <c r="Z13" s="2"/>
      <c r="AA13" s="2"/>
      <c r="AB13" s="3"/>
      <c r="AC13" s="2" t="s">
        <v>21</v>
      </c>
      <c r="AD13" s="2" t="s">
        <v>22</v>
      </c>
      <c r="AE13" s="2" t="s">
        <v>23</v>
      </c>
      <c r="AF13" s="2" t="s">
        <v>24</v>
      </c>
    </row>
    <row r="14" spans="2:32" ht="27.95" customHeight="1">
      <c r="B14" s="30" t="s">
        <v>9</v>
      </c>
      <c r="C14" s="397"/>
      <c r="D14" s="33"/>
      <c r="E14" s="33"/>
      <c r="F14" s="33"/>
      <c r="G14" s="33"/>
      <c r="H14" s="34"/>
      <c r="I14" s="33"/>
      <c r="J14" s="33"/>
      <c r="K14" s="34"/>
      <c r="L14" s="33"/>
      <c r="M14" s="33"/>
      <c r="N14" s="34"/>
      <c r="O14" s="33"/>
      <c r="P14" s="33"/>
      <c r="Q14" s="33"/>
      <c r="R14" s="33"/>
      <c r="S14" s="34"/>
      <c r="T14" s="33"/>
      <c r="U14" s="33"/>
      <c r="V14" s="399"/>
      <c r="W14" s="35">
        <v>98</v>
      </c>
      <c r="X14" s="107" t="s">
        <v>232</v>
      </c>
      <c r="Y14" s="36">
        <f>AB15</f>
        <v>2.2000000000000002</v>
      </c>
      <c r="Z14" s="12"/>
      <c r="AA14" s="22" t="s">
        <v>25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30">
        <v>25</v>
      </c>
      <c r="C15" s="397"/>
      <c r="D15" s="33"/>
      <c r="E15" s="33"/>
      <c r="F15" s="33"/>
      <c r="G15" s="33"/>
      <c r="H15" s="34"/>
      <c r="I15" s="33"/>
      <c r="J15" s="33"/>
      <c r="K15" s="34"/>
      <c r="L15" s="33"/>
      <c r="M15" s="33"/>
      <c r="N15" s="33"/>
      <c r="O15" s="33"/>
      <c r="P15" s="33"/>
      <c r="Q15" s="33"/>
      <c r="R15" s="33"/>
      <c r="S15" s="34"/>
      <c r="T15" s="33"/>
      <c r="U15" s="33"/>
      <c r="V15" s="399"/>
      <c r="W15" s="38" t="s">
        <v>10</v>
      </c>
      <c r="X15" s="112" t="s">
        <v>233</v>
      </c>
      <c r="Y15" s="36">
        <f>AB16</f>
        <v>1.6</v>
      </c>
      <c r="Z15" s="2"/>
      <c r="AA15" s="39" t="s">
        <v>26</v>
      </c>
      <c r="AB15" s="3">
        <v>2.2000000000000002</v>
      </c>
      <c r="AC15" s="40">
        <f>AB15*7</f>
        <v>15.400000000000002</v>
      </c>
      <c r="AD15" s="3">
        <f>AB15*5</f>
        <v>11</v>
      </c>
      <c r="AE15" s="3" t="s">
        <v>27</v>
      </c>
      <c r="AF15" s="41">
        <f>AC15*4+AD15*9</f>
        <v>160.60000000000002</v>
      </c>
    </row>
    <row r="16" spans="2:32" ht="27.95" customHeight="1">
      <c r="B16" s="30" t="s">
        <v>11</v>
      </c>
      <c r="C16" s="397"/>
      <c r="D16" s="33"/>
      <c r="E16" s="116"/>
      <c r="F16" s="33"/>
      <c r="G16" s="33"/>
      <c r="H16" s="116"/>
      <c r="I16" s="33"/>
      <c r="J16" s="33"/>
      <c r="K16" s="116"/>
      <c r="L16" s="33"/>
      <c r="M16" s="33"/>
      <c r="N16" s="116"/>
      <c r="O16" s="33"/>
      <c r="P16" s="33"/>
      <c r="Q16" s="116"/>
      <c r="R16" s="33"/>
      <c r="S16" s="34"/>
      <c r="T16" s="116"/>
      <c r="U16" s="33"/>
      <c r="V16" s="399"/>
      <c r="W16" s="35">
        <v>22</v>
      </c>
      <c r="X16" s="112" t="s">
        <v>234</v>
      </c>
      <c r="Y16" s="36">
        <f>AB17</f>
        <v>2.5</v>
      </c>
      <c r="Z16" s="12"/>
      <c r="AA16" s="2" t="s">
        <v>28</v>
      </c>
      <c r="AB16" s="3">
        <v>1.6</v>
      </c>
      <c r="AC16" s="3">
        <f>AB16*1</f>
        <v>1.6</v>
      </c>
      <c r="AD16" s="3" t="s">
        <v>27</v>
      </c>
      <c r="AE16" s="3">
        <f>AB16*5</f>
        <v>8</v>
      </c>
      <c r="AF16" s="3">
        <f>AC16*4+AE16*4</f>
        <v>38.4</v>
      </c>
    </row>
    <row r="17" spans="1:32" ht="27.95" customHeight="1">
      <c r="B17" s="404" t="s">
        <v>34</v>
      </c>
      <c r="C17" s="397"/>
      <c r="D17" s="33"/>
      <c r="E17" s="116"/>
      <c r="F17" s="33"/>
      <c r="G17" s="33"/>
      <c r="H17" s="116"/>
      <c r="I17" s="33"/>
      <c r="J17" s="33"/>
      <c r="K17" s="116"/>
      <c r="L17" s="33"/>
      <c r="M17" s="33"/>
      <c r="N17" s="116"/>
      <c r="O17" s="33"/>
      <c r="P17" s="33"/>
      <c r="Q17" s="116"/>
      <c r="R17" s="33"/>
      <c r="S17" s="34"/>
      <c r="T17" s="116"/>
      <c r="U17" s="33"/>
      <c r="V17" s="399"/>
      <c r="W17" s="38" t="s">
        <v>12</v>
      </c>
      <c r="X17" s="112" t="s">
        <v>235</v>
      </c>
      <c r="Y17" s="36">
        <v>0</v>
      </c>
      <c r="Z17" s="2"/>
      <c r="AA17" s="2" t="s">
        <v>30</v>
      </c>
      <c r="AB17" s="3">
        <v>2.5</v>
      </c>
      <c r="AC17" s="3"/>
      <c r="AD17" s="3">
        <f>AB17*5</f>
        <v>12.5</v>
      </c>
      <c r="AE17" s="3" t="s">
        <v>27</v>
      </c>
      <c r="AF17" s="3">
        <f>AD17*9</f>
        <v>112.5</v>
      </c>
    </row>
    <row r="18" spans="1:32" ht="27.95" customHeight="1">
      <c r="B18" s="404"/>
      <c r="C18" s="397"/>
      <c r="D18" s="116"/>
      <c r="E18" s="116"/>
      <c r="F18" s="33"/>
      <c r="G18" s="33"/>
      <c r="H18" s="116"/>
      <c r="I18" s="33"/>
      <c r="J18" s="33"/>
      <c r="K18" s="239"/>
      <c r="L18" s="33"/>
      <c r="M18" s="34"/>
      <c r="N18" s="116"/>
      <c r="O18" s="33"/>
      <c r="P18" s="33"/>
      <c r="Q18" s="116"/>
      <c r="R18" s="33"/>
      <c r="S18" s="34"/>
      <c r="T18" s="116"/>
      <c r="U18" s="33"/>
      <c r="V18" s="399"/>
      <c r="W18" s="35">
        <v>26</v>
      </c>
      <c r="X18" s="165" t="s">
        <v>236</v>
      </c>
      <c r="Y18" s="43">
        <v>1</v>
      </c>
      <c r="Z18" s="12"/>
      <c r="AA18" s="2" t="s">
        <v>31</v>
      </c>
      <c r="AB18" s="3">
        <v>1</v>
      </c>
      <c r="AE18" s="2">
        <f>AB18*15</f>
        <v>15</v>
      </c>
    </row>
    <row r="19" spans="1:32" ht="27.95" customHeight="1">
      <c r="B19" s="44" t="s">
        <v>32</v>
      </c>
      <c r="C19" s="45"/>
      <c r="D19" s="116"/>
      <c r="E19" s="116"/>
      <c r="F19" s="33"/>
      <c r="G19" s="33"/>
      <c r="H19" s="116"/>
      <c r="I19" s="33"/>
      <c r="J19" s="33"/>
      <c r="K19" s="116"/>
      <c r="L19" s="33"/>
      <c r="M19" s="33"/>
      <c r="N19" s="116"/>
      <c r="O19" s="33"/>
      <c r="P19" s="33"/>
      <c r="Q19" s="116"/>
      <c r="R19" s="33"/>
      <c r="S19" s="33"/>
      <c r="T19" s="116"/>
      <c r="U19" s="33"/>
      <c r="V19" s="399"/>
      <c r="W19" s="38" t="s">
        <v>13</v>
      </c>
      <c r="X19" s="121"/>
      <c r="Y19" s="36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1:32" ht="27.95" customHeight="1">
      <c r="B20" s="46"/>
      <c r="C20" s="47"/>
      <c r="D20" s="42"/>
      <c r="E20" s="42"/>
      <c r="F20" s="32"/>
      <c r="G20" s="32"/>
      <c r="H20" s="42"/>
      <c r="I20" s="32"/>
      <c r="J20" s="32"/>
      <c r="K20" s="42"/>
      <c r="L20" s="32"/>
      <c r="M20" s="33"/>
      <c r="N20" s="42"/>
      <c r="O20" s="33"/>
      <c r="P20" s="32"/>
      <c r="Q20" s="42"/>
      <c r="R20" s="32"/>
      <c r="S20" s="32"/>
      <c r="T20" s="42"/>
      <c r="U20" s="32"/>
      <c r="V20" s="399"/>
      <c r="W20" s="35" t="s">
        <v>249</v>
      </c>
      <c r="X20" s="117"/>
      <c r="Y20" s="43"/>
      <c r="Z20" s="12"/>
      <c r="AC20" s="48">
        <f>AC19*4/AF19</f>
        <v>0.14881334188582426</v>
      </c>
      <c r="AD20" s="48">
        <f>AD19*9/AF19</f>
        <v>0.27132777421423987</v>
      </c>
      <c r="AE20" s="48">
        <f>AE19*4/AF19</f>
        <v>0.5798588838999359</v>
      </c>
    </row>
    <row r="21" spans="1:32" ht="40.5" customHeight="1">
      <c r="A21" s="168"/>
      <c r="B21" s="24">
        <v>4</v>
      </c>
      <c r="C21" s="407"/>
      <c r="D21" s="230">
        <f>'0401-0430菜單'!J32</f>
        <v>0</v>
      </c>
      <c r="E21" s="167" t="s">
        <v>16</v>
      </c>
      <c r="F21" s="231" t="s">
        <v>17</v>
      </c>
      <c r="G21" s="167">
        <f>'0401-0430菜單'!J33</f>
        <v>0</v>
      </c>
      <c r="H21" s="167" t="s">
        <v>41</v>
      </c>
      <c r="I21" s="231" t="s">
        <v>17</v>
      </c>
      <c r="J21" s="167">
        <f>'0401-0430菜單'!J34</f>
        <v>0</v>
      </c>
      <c r="K21" s="167" t="s">
        <v>19</v>
      </c>
      <c r="L21" s="231" t="s">
        <v>17</v>
      </c>
      <c r="M21" s="167">
        <f>'0401-0430菜單'!J35</f>
        <v>0</v>
      </c>
      <c r="N21" s="167" t="s">
        <v>39</v>
      </c>
      <c r="O21" s="231" t="s">
        <v>17</v>
      </c>
      <c r="P21" s="167">
        <f>'0401-0430菜單'!J36</f>
        <v>0</v>
      </c>
      <c r="Q21" s="167" t="s">
        <v>20</v>
      </c>
      <c r="R21" s="231" t="s">
        <v>17</v>
      </c>
      <c r="S21" s="167">
        <f>'0401-0430菜單'!J37</f>
        <v>0</v>
      </c>
      <c r="T21" s="167" t="s">
        <v>18</v>
      </c>
      <c r="U21" s="231" t="s">
        <v>17</v>
      </c>
      <c r="V21" s="409"/>
      <c r="W21" s="27" t="s">
        <v>8</v>
      </c>
      <c r="X21" s="102" t="s">
        <v>231</v>
      </c>
      <c r="Y21" s="28">
        <v>5</v>
      </c>
    </row>
    <row r="22" spans="1:32" ht="27.75">
      <c r="A22" s="168"/>
      <c r="B22" s="30" t="s">
        <v>110</v>
      </c>
      <c r="C22" s="408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410"/>
      <c r="W22" s="35">
        <v>97</v>
      </c>
      <c r="X22" s="107" t="s">
        <v>232</v>
      </c>
      <c r="Y22" s="36">
        <f>AB23</f>
        <v>0</v>
      </c>
    </row>
    <row r="23" spans="1:32" ht="27.75">
      <c r="A23" s="168"/>
      <c r="B23" s="30">
        <v>26</v>
      </c>
      <c r="C23" s="408"/>
      <c r="D23" s="32"/>
      <c r="E23" s="32"/>
      <c r="F23" s="32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410"/>
      <c r="W23" s="38" t="s">
        <v>10</v>
      </c>
      <c r="X23" s="112" t="s">
        <v>233</v>
      </c>
      <c r="Y23" s="36">
        <f>AB24</f>
        <v>0</v>
      </c>
    </row>
    <row r="24" spans="1:32" ht="27.75">
      <c r="A24" s="168"/>
      <c r="B24" s="30" t="s">
        <v>11</v>
      </c>
      <c r="C24" s="408"/>
      <c r="D24" s="32"/>
      <c r="E24" s="42"/>
      <c r="F24" s="32"/>
      <c r="G24" s="33"/>
      <c r="H24" s="116"/>
      <c r="I24" s="33"/>
      <c r="J24" s="33"/>
      <c r="K24" s="116"/>
      <c r="L24" s="33"/>
      <c r="M24" s="33"/>
      <c r="N24" s="116"/>
      <c r="O24" s="33"/>
      <c r="P24" s="33"/>
      <c r="Q24" s="116"/>
      <c r="R24" s="33"/>
      <c r="S24" s="34"/>
      <c r="T24" s="116"/>
      <c r="U24" s="33"/>
      <c r="V24" s="410"/>
      <c r="W24" s="35">
        <v>19</v>
      </c>
      <c r="X24" s="112" t="s">
        <v>234</v>
      </c>
      <c r="Y24" s="36">
        <f>AB25</f>
        <v>0</v>
      </c>
    </row>
    <row r="25" spans="1:32" ht="27.75">
      <c r="A25" s="168"/>
      <c r="B25" s="404" t="s">
        <v>35</v>
      </c>
      <c r="C25" s="408"/>
      <c r="D25" s="32"/>
      <c r="E25" s="42"/>
      <c r="F25" s="32"/>
      <c r="G25" s="33"/>
      <c r="H25" s="116"/>
      <c r="I25" s="33"/>
      <c r="J25" s="33"/>
      <c r="K25" s="116"/>
      <c r="L25" s="33"/>
      <c r="M25" s="33"/>
      <c r="N25" s="116"/>
      <c r="O25" s="33"/>
      <c r="P25" s="33"/>
      <c r="Q25" s="116"/>
      <c r="R25" s="33"/>
      <c r="S25" s="33"/>
      <c r="T25" s="116"/>
      <c r="U25" s="33"/>
      <c r="V25" s="410"/>
      <c r="W25" s="38" t="s">
        <v>12</v>
      </c>
      <c r="X25" s="112" t="s">
        <v>235</v>
      </c>
      <c r="Y25" s="36">
        <f>AB26</f>
        <v>0</v>
      </c>
    </row>
    <row r="26" spans="1:32" ht="27.75" customHeight="1">
      <c r="A26" s="168"/>
      <c r="B26" s="404"/>
      <c r="C26" s="408"/>
      <c r="D26" s="34"/>
      <c r="E26" s="34"/>
      <c r="F26" s="34"/>
      <c r="G26" s="138"/>
      <c r="H26" s="116"/>
      <c r="I26" s="33"/>
      <c r="J26" s="33"/>
      <c r="K26" s="116"/>
      <c r="L26" s="33"/>
      <c r="M26" s="33"/>
      <c r="N26" s="116"/>
      <c r="O26" s="33"/>
      <c r="P26" s="33"/>
      <c r="Q26" s="116"/>
      <c r="R26" s="33"/>
      <c r="S26" s="33"/>
      <c r="T26" s="116"/>
      <c r="U26" s="33"/>
      <c r="V26" s="410"/>
      <c r="W26" s="35">
        <v>27</v>
      </c>
      <c r="X26" s="165" t="s">
        <v>236</v>
      </c>
      <c r="Y26" s="36">
        <v>0</v>
      </c>
    </row>
    <row r="27" spans="1:32" ht="27.75">
      <c r="A27" s="168"/>
      <c r="B27" s="44" t="s">
        <v>32</v>
      </c>
      <c r="C27" s="228"/>
      <c r="D27" s="116"/>
      <c r="E27" s="116"/>
      <c r="F27" s="33"/>
      <c r="G27" s="33"/>
      <c r="H27" s="116"/>
      <c r="I27" s="33"/>
      <c r="J27" s="33"/>
      <c r="K27" s="116"/>
      <c r="L27" s="33"/>
      <c r="M27" s="33"/>
      <c r="N27" s="116"/>
      <c r="O27" s="33"/>
      <c r="P27" s="33"/>
      <c r="Q27" s="116"/>
      <c r="R27" s="33"/>
      <c r="S27" s="33"/>
      <c r="T27" s="116"/>
      <c r="U27" s="33"/>
      <c r="V27" s="410"/>
      <c r="W27" s="38" t="s">
        <v>13</v>
      </c>
      <c r="X27" s="121"/>
      <c r="Y27" s="36"/>
    </row>
    <row r="28" spans="1:32" ht="27.75">
      <c r="A28" s="168"/>
      <c r="B28" s="46"/>
      <c r="C28" s="229"/>
      <c r="D28" s="232"/>
      <c r="E28" s="169"/>
      <c r="F28" s="170"/>
      <c r="G28" s="170"/>
      <c r="H28" s="169"/>
      <c r="I28" s="170"/>
      <c r="J28" s="170"/>
      <c r="K28" s="169"/>
      <c r="L28" s="170"/>
      <c r="M28" s="170"/>
      <c r="N28" s="169"/>
      <c r="O28" s="170"/>
      <c r="P28" s="170"/>
      <c r="Q28" s="169"/>
      <c r="R28" s="170"/>
      <c r="S28" s="170"/>
      <c r="T28" s="169"/>
      <c r="U28" s="170"/>
      <c r="V28" s="411"/>
      <c r="W28" s="35" t="s">
        <v>250</v>
      </c>
      <c r="X28" s="126"/>
      <c r="Y28" s="36"/>
    </row>
    <row r="29" spans="1:32" ht="29.25" customHeight="1">
      <c r="B29" s="24">
        <v>4</v>
      </c>
      <c r="C29" s="397"/>
      <c r="D29" s="215">
        <f>'0401-0430菜單'!N32</f>
        <v>0</v>
      </c>
      <c r="E29" s="215" t="s">
        <v>16</v>
      </c>
      <c r="F29" s="216" t="s">
        <v>17</v>
      </c>
      <c r="G29" s="215">
        <f>'0401-0430菜單'!N33</f>
        <v>0</v>
      </c>
      <c r="H29" s="215" t="s">
        <v>19</v>
      </c>
      <c r="I29" s="216" t="s">
        <v>17</v>
      </c>
      <c r="J29" s="215">
        <f>'0401-0430菜單'!N34</f>
        <v>0</v>
      </c>
      <c r="K29" s="215" t="s">
        <v>76</v>
      </c>
      <c r="L29" s="216" t="s">
        <v>17</v>
      </c>
      <c r="M29" s="215">
        <f>'0401-0430菜單'!N35</f>
        <v>0</v>
      </c>
      <c r="N29" s="215" t="s">
        <v>39</v>
      </c>
      <c r="O29" s="216" t="s">
        <v>17</v>
      </c>
      <c r="P29" s="215">
        <f>'0401-0430菜單'!N36</f>
        <v>0</v>
      </c>
      <c r="Q29" s="215" t="s">
        <v>20</v>
      </c>
      <c r="R29" s="216" t="s">
        <v>17</v>
      </c>
      <c r="S29" s="215">
        <f>'0401-0430菜單'!N37</f>
        <v>0</v>
      </c>
      <c r="T29" s="215" t="s">
        <v>18</v>
      </c>
      <c r="U29" s="216" t="s">
        <v>17</v>
      </c>
      <c r="V29" s="398"/>
      <c r="W29" s="27" t="s">
        <v>8</v>
      </c>
      <c r="X29" s="102" t="s">
        <v>231</v>
      </c>
      <c r="Y29" s="28">
        <v>5</v>
      </c>
    </row>
    <row r="30" spans="1:32" ht="27.75">
      <c r="B30" s="30" t="s">
        <v>9</v>
      </c>
      <c r="C30" s="397"/>
      <c r="D30" s="34"/>
      <c r="E30" s="34"/>
      <c r="F30" s="34"/>
      <c r="G30" s="33"/>
      <c r="H30" s="33"/>
      <c r="I30" s="33"/>
      <c r="J30" s="31"/>
      <c r="K30" s="31"/>
      <c r="L30" s="31"/>
      <c r="M30" s="31"/>
      <c r="N30" s="31"/>
      <c r="O30" s="31"/>
      <c r="P30" s="33"/>
      <c r="Q30" s="33"/>
      <c r="R30" s="33"/>
      <c r="S30" s="147"/>
      <c r="T30" s="33"/>
      <c r="U30" s="33"/>
      <c r="V30" s="399"/>
      <c r="W30" s="35">
        <v>97</v>
      </c>
      <c r="X30" s="107" t="s">
        <v>232</v>
      </c>
      <c r="Y30" s="36">
        <f>AB31</f>
        <v>0</v>
      </c>
    </row>
    <row r="31" spans="1:32" ht="27.75">
      <c r="B31" s="30">
        <v>27</v>
      </c>
      <c r="C31" s="397"/>
      <c r="D31" s="34"/>
      <c r="E31" s="34"/>
      <c r="F31" s="34"/>
      <c r="G31" s="33"/>
      <c r="H31" s="33"/>
      <c r="I31" s="33"/>
      <c r="J31" s="31"/>
      <c r="K31" s="31"/>
      <c r="L31" s="31"/>
      <c r="M31" s="31"/>
      <c r="N31" s="31"/>
      <c r="O31" s="31"/>
      <c r="P31" s="33"/>
      <c r="Q31" s="33"/>
      <c r="R31" s="33"/>
      <c r="S31" s="33"/>
      <c r="T31" s="33"/>
      <c r="U31" s="33"/>
      <c r="V31" s="399"/>
      <c r="W31" s="38" t="s">
        <v>10</v>
      </c>
      <c r="X31" s="112" t="s">
        <v>233</v>
      </c>
      <c r="Y31" s="36">
        <f>AB32</f>
        <v>0</v>
      </c>
    </row>
    <row r="32" spans="1:32" ht="27.75">
      <c r="B32" s="30" t="s">
        <v>11</v>
      </c>
      <c r="C32" s="397"/>
      <c r="D32" s="34"/>
      <c r="E32" s="34"/>
      <c r="F32" s="34"/>
      <c r="G32" s="33"/>
      <c r="H32" s="116"/>
      <c r="I32" s="33"/>
      <c r="J32" s="33"/>
      <c r="K32" s="42"/>
      <c r="L32" s="33"/>
      <c r="M32" s="34"/>
      <c r="N32" s="34"/>
      <c r="O32" s="34"/>
      <c r="P32" s="33"/>
      <c r="Q32" s="116"/>
      <c r="R32" s="33"/>
      <c r="S32" s="34"/>
      <c r="T32" s="33"/>
      <c r="U32" s="33"/>
      <c r="V32" s="399"/>
      <c r="W32" s="35">
        <v>20</v>
      </c>
      <c r="X32" s="112" t="s">
        <v>234</v>
      </c>
      <c r="Y32" s="36">
        <f>AB33</f>
        <v>0</v>
      </c>
    </row>
    <row r="33" spans="2:25" ht="27.75">
      <c r="B33" s="404" t="s">
        <v>36</v>
      </c>
      <c r="C33" s="397"/>
      <c r="D33" s="34"/>
      <c r="E33" s="34"/>
      <c r="F33" s="34"/>
      <c r="G33" s="33"/>
      <c r="H33" s="116"/>
      <c r="I33" s="33"/>
      <c r="J33" s="34"/>
      <c r="K33" s="34"/>
      <c r="L33" s="34"/>
      <c r="M33" s="34"/>
      <c r="N33" s="34"/>
      <c r="O33" s="34"/>
      <c r="P33" s="33"/>
      <c r="Q33" s="116"/>
      <c r="R33" s="33"/>
      <c r="S33" s="34"/>
      <c r="T33" s="33"/>
      <c r="U33" s="33"/>
      <c r="V33" s="399"/>
      <c r="W33" s="38" t="s">
        <v>12</v>
      </c>
      <c r="X33" s="112" t="s">
        <v>235</v>
      </c>
      <c r="Y33" s="36">
        <v>0</v>
      </c>
    </row>
    <row r="34" spans="2:25" ht="27.75" customHeight="1">
      <c r="B34" s="404"/>
      <c r="C34" s="397"/>
      <c r="D34" s="34"/>
      <c r="E34" s="34"/>
      <c r="F34" s="34"/>
      <c r="G34" s="33"/>
      <c r="H34" s="116"/>
      <c r="I34" s="33"/>
      <c r="J34" s="34"/>
      <c r="K34" s="116"/>
      <c r="L34" s="34"/>
      <c r="M34" s="34"/>
      <c r="N34" s="116"/>
      <c r="O34" s="34"/>
      <c r="P34" s="33"/>
      <c r="Q34" s="116"/>
      <c r="R34" s="33"/>
      <c r="S34" s="34"/>
      <c r="T34" s="116"/>
      <c r="U34" s="33"/>
      <c r="V34" s="399"/>
      <c r="W34" s="35">
        <v>25</v>
      </c>
      <c r="X34" s="165" t="s">
        <v>236</v>
      </c>
      <c r="Y34" s="36">
        <v>0</v>
      </c>
    </row>
    <row r="35" spans="2:25" ht="27.75">
      <c r="B35" s="44" t="s">
        <v>32</v>
      </c>
      <c r="C35" s="45"/>
      <c r="D35" s="42"/>
      <c r="E35" s="42"/>
      <c r="F35" s="32"/>
      <c r="G35" s="32"/>
      <c r="H35" s="42"/>
      <c r="I35" s="32"/>
      <c r="J35" s="32"/>
      <c r="K35" s="42"/>
      <c r="L35" s="32"/>
      <c r="M35" s="33"/>
      <c r="N35" s="42"/>
      <c r="O35" s="33"/>
      <c r="P35" s="32"/>
      <c r="Q35" s="42"/>
      <c r="R35" s="32"/>
      <c r="S35" s="32"/>
      <c r="T35" s="42"/>
      <c r="U35" s="32"/>
      <c r="V35" s="399"/>
      <c r="W35" s="38" t="s">
        <v>13</v>
      </c>
      <c r="X35" s="121"/>
      <c r="Y35" s="36"/>
    </row>
    <row r="36" spans="2:25" ht="27.75">
      <c r="B36" s="46"/>
      <c r="C36" s="47"/>
      <c r="D36" s="116"/>
      <c r="E36" s="116"/>
      <c r="F36" s="33"/>
      <c r="G36" s="32"/>
      <c r="H36" s="42"/>
      <c r="I36" s="32"/>
      <c r="J36" s="32"/>
      <c r="K36" s="42"/>
      <c r="L36" s="32"/>
      <c r="M36" s="32"/>
      <c r="N36" s="42"/>
      <c r="O36" s="32"/>
      <c r="P36" s="32"/>
      <c r="Q36" s="42"/>
      <c r="R36" s="32"/>
      <c r="S36" s="32"/>
      <c r="T36" s="42"/>
      <c r="U36" s="32"/>
      <c r="V36" s="400"/>
      <c r="W36" s="35">
        <v>672</v>
      </c>
      <c r="X36" s="117"/>
      <c r="Y36" s="36"/>
    </row>
    <row r="37" spans="2:25" ht="42">
      <c r="B37" s="24">
        <v>4</v>
      </c>
      <c r="C37" s="397"/>
      <c r="D37" s="25" t="str">
        <f>'0401-0430菜單'!R32</f>
        <v>蕃茄蛋包飯</v>
      </c>
      <c r="E37" s="100" t="s">
        <v>16</v>
      </c>
      <c r="F37" s="26" t="s">
        <v>17</v>
      </c>
      <c r="G37" s="25" t="str">
        <f>'0401-0430菜單'!R33</f>
        <v>韓式菲力雞胸肉</v>
      </c>
      <c r="H37" s="25" t="s">
        <v>39</v>
      </c>
      <c r="I37" s="26" t="s">
        <v>17</v>
      </c>
      <c r="J37" s="25" t="str">
        <f>'0401-0430菜單'!R34</f>
        <v>香烤蝦捲(成)(海)</v>
      </c>
      <c r="K37" s="25" t="s">
        <v>50</v>
      </c>
      <c r="L37" s="26" t="s">
        <v>17</v>
      </c>
      <c r="M37" s="25" t="str">
        <f>'0401-0430菜單'!R35</f>
        <v>蔥燒豬柳</v>
      </c>
      <c r="N37" s="25" t="s">
        <v>19</v>
      </c>
      <c r="O37" s="26" t="s">
        <v>17</v>
      </c>
      <c r="P37" s="25" t="str">
        <f>'0401-0430菜單'!R36</f>
        <v>大白菜</v>
      </c>
      <c r="Q37" s="25" t="s">
        <v>20</v>
      </c>
      <c r="R37" s="26" t="s">
        <v>17</v>
      </c>
      <c r="S37" s="25" t="str">
        <f>'0401-0430菜單'!R37</f>
        <v>大黃瓜湯</v>
      </c>
      <c r="T37" s="25" t="s">
        <v>18</v>
      </c>
      <c r="U37" s="26" t="s">
        <v>17</v>
      </c>
      <c r="V37" s="398"/>
      <c r="W37" s="101" t="s">
        <v>8</v>
      </c>
      <c r="X37" s="102" t="s">
        <v>231</v>
      </c>
      <c r="Y37" s="259">
        <v>5</v>
      </c>
    </row>
    <row r="38" spans="2:25" ht="27.75">
      <c r="B38" s="30" t="s">
        <v>9</v>
      </c>
      <c r="C38" s="397"/>
      <c r="D38" s="32" t="s">
        <v>253</v>
      </c>
      <c r="E38" s="32"/>
      <c r="F38" s="32">
        <v>80</v>
      </c>
      <c r="G38" s="33" t="s">
        <v>156</v>
      </c>
      <c r="H38" s="34"/>
      <c r="I38" s="33">
        <v>70</v>
      </c>
      <c r="J38" s="33" t="s">
        <v>183</v>
      </c>
      <c r="K38" s="33" t="s">
        <v>168</v>
      </c>
      <c r="L38" s="33">
        <v>20</v>
      </c>
      <c r="M38" s="33" t="s">
        <v>184</v>
      </c>
      <c r="N38" s="33"/>
      <c r="O38" s="33">
        <v>40</v>
      </c>
      <c r="P38" s="33" t="s">
        <v>44</v>
      </c>
      <c r="Q38" s="34"/>
      <c r="R38" s="33">
        <v>100</v>
      </c>
      <c r="S38" s="147" t="s">
        <v>100</v>
      </c>
      <c r="T38" s="33"/>
      <c r="U38" s="33">
        <v>30</v>
      </c>
      <c r="V38" s="399"/>
      <c r="W38" s="106">
        <v>102</v>
      </c>
      <c r="X38" s="107" t="s">
        <v>232</v>
      </c>
      <c r="Y38" s="145">
        <v>2.2999999999999998</v>
      </c>
    </row>
    <row r="39" spans="2:25" ht="27.75">
      <c r="B39" s="30">
        <v>28</v>
      </c>
      <c r="C39" s="397"/>
      <c r="D39" s="32" t="s">
        <v>259</v>
      </c>
      <c r="E39" s="32"/>
      <c r="F39" s="32">
        <v>30</v>
      </c>
      <c r="G39" s="33"/>
      <c r="H39" s="34"/>
      <c r="I39" s="33"/>
      <c r="J39" s="33"/>
      <c r="K39" s="33"/>
      <c r="L39" s="33"/>
      <c r="M39" s="33" t="s">
        <v>173</v>
      </c>
      <c r="N39" s="33"/>
      <c r="O39" s="33">
        <v>20</v>
      </c>
      <c r="P39" s="33"/>
      <c r="Q39" s="116"/>
      <c r="R39" s="33"/>
      <c r="S39" s="33"/>
      <c r="T39" s="33"/>
      <c r="U39" s="33"/>
      <c r="V39" s="399"/>
      <c r="W39" s="111" t="s">
        <v>10</v>
      </c>
      <c r="X39" s="112" t="s">
        <v>233</v>
      </c>
      <c r="Y39" s="145">
        <f>AB40</f>
        <v>0</v>
      </c>
    </row>
    <row r="40" spans="2:25" ht="27.75">
      <c r="B40" s="30" t="s">
        <v>11</v>
      </c>
      <c r="C40" s="397"/>
      <c r="D40" s="32" t="s">
        <v>260</v>
      </c>
      <c r="E40" s="42"/>
      <c r="F40" s="32">
        <v>5</v>
      </c>
      <c r="G40" s="33"/>
      <c r="H40" s="34"/>
      <c r="I40" s="33"/>
      <c r="J40" s="33"/>
      <c r="K40" s="116"/>
      <c r="L40" s="33"/>
      <c r="M40" s="33" t="s">
        <v>185</v>
      </c>
      <c r="N40" s="116"/>
      <c r="O40" s="33">
        <v>5</v>
      </c>
      <c r="P40" s="33"/>
      <c r="Q40" s="116"/>
      <c r="R40" s="33"/>
      <c r="S40" s="34"/>
      <c r="T40" s="33"/>
      <c r="U40" s="33"/>
      <c r="V40" s="399"/>
      <c r="W40" s="106">
        <v>17</v>
      </c>
      <c r="X40" s="112" t="s">
        <v>234</v>
      </c>
      <c r="Y40" s="145">
        <f>AB41</f>
        <v>0</v>
      </c>
    </row>
    <row r="41" spans="2:25" ht="27.75">
      <c r="B41" s="404" t="s">
        <v>29</v>
      </c>
      <c r="C41" s="397"/>
      <c r="D41" s="32" t="s">
        <v>261</v>
      </c>
      <c r="E41" s="42"/>
      <c r="F41" s="32">
        <v>3</v>
      </c>
      <c r="G41" s="33"/>
      <c r="H41" s="34"/>
      <c r="I41" s="33"/>
      <c r="J41" s="33"/>
      <c r="K41" s="116"/>
      <c r="L41" s="33"/>
      <c r="M41" s="33"/>
      <c r="N41" s="116"/>
      <c r="O41" s="33"/>
      <c r="P41" s="33"/>
      <c r="Q41" s="34"/>
      <c r="R41" s="33"/>
      <c r="S41" s="34"/>
      <c r="T41" s="33"/>
      <c r="U41" s="33"/>
      <c r="V41" s="399"/>
      <c r="W41" s="111" t="s">
        <v>12</v>
      </c>
      <c r="X41" s="112" t="s">
        <v>235</v>
      </c>
      <c r="Y41" s="145">
        <v>0</v>
      </c>
    </row>
    <row r="42" spans="2:25" ht="27.75">
      <c r="B42" s="404"/>
      <c r="C42" s="397"/>
      <c r="D42" s="34" t="s">
        <v>262</v>
      </c>
      <c r="E42" s="34"/>
      <c r="F42" s="34">
        <v>10</v>
      </c>
      <c r="G42" s="33"/>
      <c r="H42" s="116"/>
      <c r="I42" s="33"/>
      <c r="J42" s="33"/>
      <c r="K42" s="116"/>
      <c r="L42" s="33"/>
      <c r="M42" s="33"/>
      <c r="N42" s="116"/>
      <c r="O42" s="33"/>
      <c r="P42" s="33"/>
      <c r="Q42" s="116"/>
      <c r="R42" s="33"/>
      <c r="S42" s="34"/>
      <c r="T42" s="116"/>
      <c r="U42" s="34"/>
      <c r="V42" s="399"/>
      <c r="W42" s="106">
        <v>23</v>
      </c>
      <c r="X42" s="165" t="s">
        <v>236</v>
      </c>
      <c r="Y42" s="145">
        <v>0</v>
      </c>
    </row>
    <row r="43" spans="2:25" ht="27.75">
      <c r="B43" s="44" t="s">
        <v>32</v>
      </c>
      <c r="C43" s="45"/>
      <c r="D43" s="116"/>
      <c r="E43" s="116"/>
      <c r="F43" s="33"/>
      <c r="G43" s="33"/>
      <c r="H43" s="116"/>
      <c r="I43" s="33"/>
      <c r="J43" s="33"/>
      <c r="K43" s="116"/>
      <c r="L43" s="33"/>
      <c r="M43" s="33"/>
      <c r="N43" s="116"/>
      <c r="O43" s="33"/>
      <c r="P43" s="33"/>
      <c r="Q43" s="116"/>
      <c r="R43" s="33"/>
      <c r="S43" s="34"/>
      <c r="T43" s="116"/>
      <c r="U43" s="34"/>
      <c r="V43" s="399"/>
      <c r="W43" s="111" t="s">
        <v>13</v>
      </c>
      <c r="X43" s="121"/>
      <c r="Y43" s="145"/>
    </row>
    <row r="44" spans="2:25" ht="28.5" thickBot="1">
      <c r="B44" s="59"/>
      <c r="C44" s="47"/>
      <c r="D44" s="149"/>
      <c r="E44" s="149"/>
      <c r="F44" s="150"/>
      <c r="G44" s="150"/>
      <c r="H44" s="149"/>
      <c r="I44" s="150"/>
      <c r="J44" s="150"/>
      <c r="K44" s="149"/>
      <c r="L44" s="150"/>
      <c r="M44" s="150"/>
      <c r="N44" s="149"/>
      <c r="O44" s="150"/>
      <c r="P44" s="150"/>
      <c r="Q44" s="149"/>
      <c r="R44" s="150"/>
      <c r="S44" s="150"/>
      <c r="T44" s="149"/>
      <c r="U44" s="150"/>
      <c r="V44" s="406"/>
      <c r="W44" s="236" t="s">
        <v>251</v>
      </c>
      <c r="X44" s="237"/>
      <c r="Y44" s="260"/>
    </row>
  </sheetData>
  <mergeCells count="17">
    <mergeCell ref="C21:C26"/>
    <mergeCell ref="V21:V28"/>
    <mergeCell ref="B25:B26"/>
    <mergeCell ref="B1:Y1"/>
    <mergeCell ref="B2:G2"/>
    <mergeCell ref="C5:C10"/>
    <mergeCell ref="V5:V12"/>
    <mergeCell ref="B9:B10"/>
    <mergeCell ref="C13:C18"/>
    <mergeCell ref="V13:V20"/>
    <mergeCell ref="B17:B18"/>
    <mergeCell ref="C29:C34"/>
    <mergeCell ref="V29:V36"/>
    <mergeCell ref="B33:B34"/>
    <mergeCell ref="C37:C42"/>
    <mergeCell ref="V37:V44"/>
    <mergeCell ref="B41:B42"/>
  </mergeCells>
  <phoneticPr fontId="19" type="noConversion"/>
  <pageMargins left="1.28" right="0.17" top="0.18" bottom="0.17" header="0.5" footer="0.23"/>
  <pageSetup paperSize="9" scale="4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6.5"/>
  <sheetData/>
  <phoneticPr fontId="1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0401-0430菜單</vt:lpstr>
      <vt:lpstr>第一週明細</vt:lpstr>
      <vt:lpstr>第二週明細</vt:lpstr>
      <vt:lpstr>第三週明細</vt:lpstr>
      <vt:lpstr>第四週明細</vt:lpstr>
      <vt:lpstr>Sheet2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2017-03-03T06:50:47Z</cp:lastPrinted>
  <dcterms:created xsi:type="dcterms:W3CDTF">2013-10-17T10:44:48Z</dcterms:created>
  <dcterms:modified xsi:type="dcterms:W3CDTF">2017-03-07T00:12:58Z</dcterms:modified>
</cp:coreProperties>
</file>