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冠成3月菜單 (2)" sheetId="10" r:id="rId1"/>
    <sheet name="第一週明細" sheetId="11" r:id="rId2"/>
    <sheet name="第二週明細 (2)" sheetId="12" r:id="rId3"/>
    <sheet name="第三週明細 (2)" sheetId="13" r:id="rId4"/>
    <sheet name="第四周明細 (2)" sheetId="14" r:id="rId5"/>
    <sheet name="第五周明細 " sheetId="15" r:id="rId6"/>
    <sheet name="工作表3" sheetId="3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D5" i="15" l="1"/>
  <c r="G5" i="15"/>
  <c r="J5" i="15"/>
  <c r="M5" i="15"/>
  <c r="P5" i="15"/>
  <c r="S5" i="15"/>
  <c r="W6" i="15"/>
  <c r="AC6" i="15"/>
  <c r="AC11" i="15" s="1"/>
  <c r="AE6" i="15"/>
  <c r="AC7" i="15"/>
  <c r="AD7" i="15"/>
  <c r="AD11" i="15" s="1"/>
  <c r="W8" i="15"/>
  <c r="W12" i="15" s="1"/>
  <c r="AC8" i="15"/>
  <c r="AE8" i="15"/>
  <c r="Y9" i="15"/>
  <c r="AD9" i="15"/>
  <c r="AF9" i="15"/>
  <c r="W10" i="15"/>
  <c r="AE10" i="15"/>
  <c r="D13" i="15"/>
  <c r="G13" i="15"/>
  <c r="J13" i="15"/>
  <c r="M13" i="15"/>
  <c r="P13" i="15"/>
  <c r="S13" i="15"/>
  <c r="W14" i="15"/>
  <c r="AC14" i="15"/>
  <c r="AC19" i="15" s="1"/>
  <c r="AE14" i="15"/>
  <c r="AF14" i="15"/>
  <c r="AC15" i="15"/>
  <c r="AD15" i="15"/>
  <c r="W16" i="15"/>
  <c r="AC16" i="15"/>
  <c r="AE16" i="15"/>
  <c r="AF16" i="15" s="1"/>
  <c r="AD17" i="15"/>
  <c r="AF17" i="15" s="1"/>
  <c r="W18" i="15"/>
  <c r="AE18" i="15"/>
  <c r="AE19" i="15"/>
  <c r="W20" i="15"/>
  <c r="D21" i="15"/>
  <c r="G21" i="15"/>
  <c r="J21" i="15"/>
  <c r="M21" i="15"/>
  <c r="P21" i="15"/>
  <c r="S21" i="15"/>
  <c r="W22" i="15"/>
  <c r="W28" i="15" s="1"/>
  <c r="AC22" i="15"/>
  <c r="AE22" i="15"/>
  <c r="AC23" i="15"/>
  <c r="AF23" i="15" s="1"/>
  <c r="AD23" i="15"/>
  <c r="W24" i="15"/>
  <c r="AC24" i="15"/>
  <c r="AF24" i="15" s="1"/>
  <c r="AE24" i="15"/>
  <c r="AD25" i="15"/>
  <c r="AF25" i="15"/>
  <c r="W26" i="15"/>
  <c r="AE26" i="15"/>
  <c r="AD27" i="15"/>
  <c r="D29" i="15"/>
  <c r="G29" i="15"/>
  <c r="J29" i="15"/>
  <c r="M29" i="15"/>
  <c r="P29" i="15"/>
  <c r="S29" i="15"/>
  <c r="W30" i="15"/>
  <c r="AC30" i="15"/>
  <c r="AC35" i="15" s="1"/>
  <c r="AE30" i="15"/>
  <c r="AF30" i="15"/>
  <c r="AC31" i="15"/>
  <c r="AD31" i="15"/>
  <c r="W32" i="15"/>
  <c r="AC32" i="15"/>
  <c r="AE32" i="15"/>
  <c r="AF32" i="15" s="1"/>
  <c r="AD33" i="15"/>
  <c r="AF33" i="15" s="1"/>
  <c r="W34" i="15"/>
  <c r="AE34" i="15"/>
  <c r="AE35" i="15"/>
  <c r="W36" i="15"/>
  <c r="D37" i="15"/>
  <c r="G37" i="15"/>
  <c r="J37" i="15"/>
  <c r="M37" i="15"/>
  <c r="P37" i="15"/>
  <c r="S37" i="15"/>
  <c r="W38" i="15"/>
  <c r="W44" i="15" s="1"/>
  <c r="AC38" i="15"/>
  <c r="AE38" i="15"/>
  <c r="AC39" i="15"/>
  <c r="AD39" i="15"/>
  <c r="AF39" i="15"/>
  <c r="W40" i="15"/>
  <c r="AC40" i="15"/>
  <c r="AE40" i="15"/>
  <c r="AF40" i="15"/>
  <c r="AD41" i="15"/>
  <c r="AF41" i="15"/>
  <c r="W42" i="15"/>
  <c r="AE42" i="15"/>
  <c r="AD43" i="15"/>
  <c r="D5" i="14"/>
  <c r="G5" i="14"/>
  <c r="J5" i="14"/>
  <c r="M5" i="14"/>
  <c r="P5" i="14"/>
  <c r="S5" i="14"/>
  <c r="W6" i="14"/>
  <c r="AC6" i="14"/>
  <c r="AC11" i="14" s="1"/>
  <c r="AE6" i="14"/>
  <c r="AF6" i="14"/>
  <c r="AC7" i="14"/>
  <c r="AD7" i="14"/>
  <c r="AD11" i="14" s="1"/>
  <c r="W8" i="14"/>
  <c r="AC8" i="14"/>
  <c r="AF8" i="14" s="1"/>
  <c r="AE8" i="14"/>
  <c r="Y9" i="14"/>
  <c r="AD9" i="14"/>
  <c r="AF9" i="14"/>
  <c r="W10" i="14"/>
  <c r="AE10" i="14"/>
  <c r="D13" i="14"/>
  <c r="G13" i="14"/>
  <c r="J13" i="14"/>
  <c r="M13" i="14"/>
  <c r="P13" i="14"/>
  <c r="S13" i="14"/>
  <c r="W14" i="14"/>
  <c r="AC14" i="14"/>
  <c r="AC19" i="14" s="1"/>
  <c r="AE14" i="14"/>
  <c r="AC15" i="14"/>
  <c r="AD15" i="14"/>
  <c r="W16" i="14"/>
  <c r="H41" i="10" s="1"/>
  <c r="AC16" i="14"/>
  <c r="AF16" i="14" s="1"/>
  <c r="AE16" i="14"/>
  <c r="AD17" i="14"/>
  <c r="AF17" i="14" s="1"/>
  <c r="W18" i="14"/>
  <c r="AE18" i="14"/>
  <c r="AE19" i="14"/>
  <c r="W20" i="14"/>
  <c r="D21" i="14"/>
  <c r="G21" i="14"/>
  <c r="J21" i="14"/>
  <c r="M21" i="14"/>
  <c r="P21" i="14"/>
  <c r="S21" i="14"/>
  <c r="W22" i="14"/>
  <c r="AC22" i="14"/>
  <c r="AE22" i="14"/>
  <c r="AC23" i="14"/>
  <c r="AD23" i="14"/>
  <c r="W24" i="14"/>
  <c r="AC24" i="14"/>
  <c r="AF24" i="14" s="1"/>
  <c r="AE24" i="14"/>
  <c r="AD25" i="14"/>
  <c r="AF25" i="14"/>
  <c r="W26" i="14"/>
  <c r="AE26" i="14"/>
  <c r="AD27" i="14"/>
  <c r="D29" i="14"/>
  <c r="G29" i="14"/>
  <c r="J29" i="14"/>
  <c r="M29" i="14"/>
  <c r="P29" i="14"/>
  <c r="S29" i="14"/>
  <c r="W30" i="14"/>
  <c r="AC30" i="14"/>
  <c r="AC35" i="14" s="1"/>
  <c r="AE30" i="14"/>
  <c r="AC31" i="14"/>
  <c r="AD31" i="14"/>
  <c r="W32" i="14"/>
  <c r="AC32" i="14"/>
  <c r="AE32" i="14"/>
  <c r="AF32" i="14" s="1"/>
  <c r="AD33" i="14"/>
  <c r="AF33" i="14" s="1"/>
  <c r="W34" i="14"/>
  <c r="AE34" i="14"/>
  <c r="AE35" i="14"/>
  <c r="W36" i="14"/>
  <c r="D37" i="14"/>
  <c r="G37" i="14"/>
  <c r="J37" i="14"/>
  <c r="M37" i="14"/>
  <c r="P37" i="14"/>
  <c r="S37" i="14"/>
  <c r="W38" i="14"/>
  <c r="AC38" i="14"/>
  <c r="AF38" i="14" s="1"/>
  <c r="AE38" i="14"/>
  <c r="AC39" i="14"/>
  <c r="AD39" i="14"/>
  <c r="W40" i="14"/>
  <c r="AC40" i="14"/>
  <c r="AF40" i="14" s="1"/>
  <c r="AE40" i="14"/>
  <c r="Y41" i="14"/>
  <c r="AD41" i="14"/>
  <c r="W42" i="14"/>
  <c r="AE42" i="14"/>
  <c r="AE43" i="14"/>
  <c r="W44" i="14"/>
  <c r="R41" i="10" s="1"/>
  <c r="D5" i="13"/>
  <c r="G5" i="13"/>
  <c r="J5" i="13"/>
  <c r="M5" i="13"/>
  <c r="P5" i="13"/>
  <c r="S5" i="13"/>
  <c r="W6" i="13"/>
  <c r="AC6" i="13"/>
  <c r="AE6" i="13"/>
  <c r="AF6" i="13" s="1"/>
  <c r="AC7" i="13"/>
  <c r="AD7" i="13"/>
  <c r="AF7" i="13"/>
  <c r="W8" i="13"/>
  <c r="AC8" i="13"/>
  <c r="AE8" i="13"/>
  <c r="AF8" i="13"/>
  <c r="Y9" i="13"/>
  <c r="AD9" i="13"/>
  <c r="W10" i="13"/>
  <c r="D32" i="10" s="1"/>
  <c r="AE10" i="13"/>
  <c r="AE11" i="13"/>
  <c r="W12" i="13"/>
  <c r="D13" i="13"/>
  <c r="G13" i="13"/>
  <c r="J13" i="13"/>
  <c r="M13" i="13"/>
  <c r="P13" i="13"/>
  <c r="S13" i="13"/>
  <c r="W14" i="13"/>
  <c r="W20" i="13" s="1"/>
  <c r="AC14" i="13"/>
  <c r="AF14" i="13" s="1"/>
  <c r="AE14" i="13"/>
  <c r="AC15" i="13"/>
  <c r="AD15" i="13"/>
  <c r="AF15" i="13"/>
  <c r="W16" i="13"/>
  <c r="AC16" i="13"/>
  <c r="AE16" i="13"/>
  <c r="AF16" i="13"/>
  <c r="AD17" i="13"/>
  <c r="AF17" i="13"/>
  <c r="W18" i="13"/>
  <c r="AE18" i="13"/>
  <c r="AD19" i="13"/>
  <c r="D21" i="13"/>
  <c r="G21" i="13"/>
  <c r="J21" i="13"/>
  <c r="M21" i="13"/>
  <c r="P21" i="13"/>
  <c r="S21" i="13"/>
  <c r="W22" i="13"/>
  <c r="AC22" i="13"/>
  <c r="AC27" i="13" s="1"/>
  <c r="AE22" i="13"/>
  <c r="AF22" i="13"/>
  <c r="AC23" i="13"/>
  <c r="AD23" i="13"/>
  <c r="AD27" i="13" s="1"/>
  <c r="W24" i="13"/>
  <c r="AC24" i="13"/>
  <c r="AF24" i="13" s="1"/>
  <c r="AE24" i="13"/>
  <c r="Y25" i="13"/>
  <c r="AD25" i="13"/>
  <c r="AF25" i="13"/>
  <c r="W26" i="13"/>
  <c r="AE26" i="13"/>
  <c r="D29" i="13"/>
  <c r="G29" i="13"/>
  <c r="J29" i="13"/>
  <c r="M29" i="13"/>
  <c r="P29" i="13"/>
  <c r="S29" i="13"/>
  <c r="W30" i="13"/>
  <c r="AC30" i="13"/>
  <c r="AC35" i="13" s="1"/>
  <c r="AE30" i="13"/>
  <c r="AC31" i="13"/>
  <c r="AD31" i="13"/>
  <c r="W32" i="13"/>
  <c r="AC32" i="13"/>
  <c r="AE32" i="13"/>
  <c r="AF32" i="13" s="1"/>
  <c r="AD33" i="13"/>
  <c r="AF33" i="13" s="1"/>
  <c r="W34" i="13"/>
  <c r="AE34" i="13"/>
  <c r="AE35" i="13"/>
  <c r="W36" i="13"/>
  <c r="D37" i="13"/>
  <c r="G37" i="13"/>
  <c r="J37" i="13"/>
  <c r="M37" i="13"/>
  <c r="P37" i="13"/>
  <c r="S37" i="13"/>
  <c r="W38" i="13"/>
  <c r="W44" i="13" s="1"/>
  <c r="AC38" i="13"/>
  <c r="AF38" i="13" s="1"/>
  <c r="AE38" i="13"/>
  <c r="AC39" i="13"/>
  <c r="AD39" i="13"/>
  <c r="W40" i="13"/>
  <c r="AC40" i="13"/>
  <c r="AF40" i="13" s="1"/>
  <c r="AE40" i="13"/>
  <c r="AD41" i="13"/>
  <c r="AF41" i="13"/>
  <c r="W42" i="13"/>
  <c r="AE42" i="13"/>
  <c r="AD43" i="13"/>
  <c r="D5" i="12"/>
  <c r="G5" i="12"/>
  <c r="J5" i="12"/>
  <c r="M5" i="12"/>
  <c r="P5" i="12"/>
  <c r="S5" i="12"/>
  <c r="W6" i="12"/>
  <c r="AC6" i="12"/>
  <c r="AC11" i="12" s="1"/>
  <c r="AE6" i="12"/>
  <c r="AC7" i="12"/>
  <c r="AD7" i="12"/>
  <c r="AD11" i="12" s="1"/>
  <c r="W8" i="12"/>
  <c r="W12" i="12" s="1"/>
  <c r="AC8" i="12"/>
  <c r="AF8" i="12" s="1"/>
  <c r="AE8" i="12"/>
  <c r="Y9" i="12"/>
  <c r="AD9" i="12"/>
  <c r="AF9" i="12"/>
  <c r="W10" i="12"/>
  <c r="AE10" i="12"/>
  <c r="D13" i="12"/>
  <c r="G13" i="12"/>
  <c r="J13" i="12"/>
  <c r="M13" i="12"/>
  <c r="P13" i="12"/>
  <c r="S13" i="12"/>
  <c r="W14" i="12"/>
  <c r="AC14" i="12"/>
  <c r="AC19" i="12" s="1"/>
  <c r="AE14" i="12"/>
  <c r="AF14" i="12"/>
  <c r="AC15" i="12"/>
  <c r="AD15" i="12"/>
  <c r="W16" i="12"/>
  <c r="H21" i="10" s="1"/>
  <c r="AC16" i="12"/>
  <c r="AF16" i="12" s="1"/>
  <c r="AE16" i="12"/>
  <c r="AD17" i="12"/>
  <c r="AF17" i="12" s="1"/>
  <c r="W18" i="12"/>
  <c r="H22" i="10" s="1"/>
  <c r="AE18" i="12"/>
  <c r="AE19" i="12"/>
  <c r="W20" i="12"/>
  <c r="D21" i="12"/>
  <c r="G21" i="12"/>
  <c r="J21" i="12"/>
  <c r="M21" i="12"/>
  <c r="P21" i="12"/>
  <c r="S21" i="12"/>
  <c r="W22" i="12"/>
  <c r="W28" i="12" s="1"/>
  <c r="AC22" i="12"/>
  <c r="AE22" i="12"/>
  <c r="AC23" i="12"/>
  <c r="AD23" i="12"/>
  <c r="AF23" i="12"/>
  <c r="W24" i="12"/>
  <c r="AC24" i="12"/>
  <c r="AE24" i="12"/>
  <c r="AF24" i="12"/>
  <c r="AD25" i="12"/>
  <c r="AF25" i="12"/>
  <c r="W26" i="12"/>
  <c r="AE26" i="12"/>
  <c r="AD27" i="12"/>
  <c r="D29" i="12"/>
  <c r="G29" i="12"/>
  <c r="J29" i="12"/>
  <c r="M29" i="12"/>
  <c r="P29" i="12"/>
  <c r="S29" i="12"/>
  <c r="W30" i="12"/>
  <c r="AC30" i="12"/>
  <c r="AC35" i="12" s="1"/>
  <c r="AE30" i="12"/>
  <c r="AF30" i="12"/>
  <c r="AC31" i="12"/>
  <c r="AD31" i="12"/>
  <c r="W32" i="12"/>
  <c r="P21" i="10" s="1"/>
  <c r="AC32" i="12"/>
  <c r="AE32" i="12"/>
  <c r="AF32" i="12" s="1"/>
  <c r="AD33" i="12"/>
  <c r="AF33" i="12" s="1"/>
  <c r="W34" i="12"/>
  <c r="P22" i="10" s="1"/>
  <c r="AE34" i="12"/>
  <c r="AE35" i="12"/>
  <c r="W36" i="12"/>
  <c r="D37" i="12"/>
  <c r="G37" i="12"/>
  <c r="J37" i="12"/>
  <c r="M37" i="12"/>
  <c r="P37" i="12"/>
  <c r="S37" i="12"/>
  <c r="W38" i="12"/>
  <c r="W44" i="12" s="1"/>
  <c r="AC38" i="12"/>
  <c r="AE38" i="12"/>
  <c r="AC39" i="12"/>
  <c r="AD39" i="12"/>
  <c r="AF39" i="12"/>
  <c r="W40" i="12"/>
  <c r="AC40" i="12"/>
  <c r="AE40" i="12"/>
  <c r="AF40" i="12"/>
  <c r="AD41" i="12"/>
  <c r="AF41" i="12"/>
  <c r="W42" i="12"/>
  <c r="AE42" i="12"/>
  <c r="AD43" i="12"/>
  <c r="AC6" i="11"/>
  <c r="AE6" i="11"/>
  <c r="AE11" i="11" s="1"/>
  <c r="AC7" i="11"/>
  <c r="AC11" i="11" s="1"/>
  <c r="AD7" i="11"/>
  <c r="AF7" i="11"/>
  <c r="AC8" i="11"/>
  <c r="AE8" i="11"/>
  <c r="AF8" i="11" s="1"/>
  <c r="AD9" i="11"/>
  <c r="AF9" i="11" s="1"/>
  <c r="AE10" i="11"/>
  <c r="AD11" i="11"/>
  <c r="AF11" i="11" s="1"/>
  <c r="AC14" i="11"/>
  <c r="AF14" i="11" s="1"/>
  <c r="AE14" i="11"/>
  <c r="AC15" i="11"/>
  <c r="AD15" i="11"/>
  <c r="AC16" i="11"/>
  <c r="AE16" i="11"/>
  <c r="AF16" i="11"/>
  <c r="AD17" i="11"/>
  <c r="AF17" i="11"/>
  <c r="AE18" i="11"/>
  <c r="AC19" i="11"/>
  <c r="AE19" i="11"/>
  <c r="D21" i="11"/>
  <c r="G21" i="11"/>
  <c r="J21" i="11"/>
  <c r="M21" i="11"/>
  <c r="P21" i="11"/>
  <c r="S21" i="11"/>
  <c r="W22" i="11"/>
  <c r="AC22" i="11"/>
  <c r="AE22" i="11"/>
  <c r="AF22" i="11"/>
  <c r="AC23" i="11"/>
  <c r="AF23" i="11" s="1"/>
  <c r="AD23" i="11"/>
  <c r="W24" i="11"/>
  <c r="L11" i="10" s="1"/>
  <c r="AC24" i="11"/>
  <c r="AE24" i="11"/>
  <c r="AE27" i="11" s="1"/>
  <c r="AD25" i="11"/>
  <c r="AF25" i="11" s="1"/>
  <c r="W26" i="11"/>
  <c r="L12" i="10" s="1"/>
  <c r="AE26" i="11"/>
  <c r="AC27" i="11"/>
  <c r="W28" i="11"/>
  <c r="J11" i="10" s="1"/>
  <c r="D29" i="11"/>
  <c r="G29" i="11"/>
  <c r="J29" i="11"/>
  <c r="M29" i="11"/>
  <c r="P29" i="11"/>
  <c r="S29" i="11"/>
  <c r="W30" i="11"/>
  <c r="N12" i="10" s="1"/>
  <c r="AC30" i="11"/>
  <c r="AE30" i="11"/>
  <c r="Y31" i="11"/>
  <c r="AC31" i="11"/>
  <c r="AD31" i="11"/>
  <c r="W32" i="11"/>
  <c r="P11" i="10" s="1"/>
  <c r="AC32" i="11"/>
  <c r="AE32" i="11"/>
  <c r="AF32" i="11" s="1"/>
  <c r="AD33" i="11"/>
  <c r="AF33" i="11" s="1"/>
  <c r="W34" i="11"/>
  <c r="P12" i="10" s="1"/>
  <c r="AE34" i="11"/>
  <c r="AC35" i="11"/>
  <c r="W36" i="11"/>
  <c r="N11" i="10" s="1"/>
  <c r="D37" i="11"/>
  <c r="G37" i="11"/>
  <c r="J37" i="11"/>
  <c r="M37" i="11"/>
  <c r="P37" i="11"/>
  <c r="S37" i="11"/>
  <c r="W38" i="11"/>
  <c r="AC38" i="11"/>
  <c r="AE38" i="11"/>
  <c r="AE43" i="11" s="1"/>
  <c r="AC39" i="11"/>
  <c r="AF39" i="11" s="1"/>
  <c r="AD39" i="11"/>
  <c r="W40" i="11"/>
  <c r="AC40" i="11"/>
  <c r="AF40" i="11" s="1"/>
  <c r="AE40" i="11"/>
  <c r="Y41" i="11"/>
  <c r="AD41" i="11"/>
  <c r="W42" i="11"/>
  <c r="T12" i="10" s="1"/>
  <c r="AE42" i="11"/>
  <c r="AC43" i="11"/>
  <c r="W44" i="11"/>
  <c r="R11" i="10"/>
  <c r="T11" i="10"/>
  <c r="J12" i="10"/>
  <c r="R12" i="10"/>
  <c r="F21" i="10"/>
  <c r="J21" i="10"/>
  <c r="L21" i="10"/>
  <c r="N21" i="10"/>
  <c r="R21" i="10"/>
  <c r="T21" i="10"/>
  <c r="F22" i="10"/>
  <c r="J22" i="10"/>
  <c r="L22" i="10"/>
  <c r="N22" i="10"/>
  <c r="R22" i="10"/>
  <c r="T22" i="10"/>
  <c r="B31" i="10"/>
  <c r="D31" i="10"/>
  <c r="F31" i="10"/>
  <c r="H31" i="10"/>
  <c r="R31" i="10"/>
  <c r="T31" i="10"/>
  <c r="B32" i="10"/>
  <c r="F32" i="10"/>
  <c r="H32" i="10"/>
  <c r="J32" i="10"/>
  <c r="L32" i="10"/>
  <c r="R32" i="10"/>
  <c r="T32" i="10"/>
  <c r="F41" i="10"/>
  <c r="L41" i="10"/>
  <c r="N41" i="10"/>
  <c r="T41" i="10"/>
  <c r="B42" i="10"/>
  <c r="D42" i="10"/>
  <c r="F42" i="10"/>
  <c r="H42" i="10"/>
  <c r="L42" i="10"/>
  <c r="N42" i="10"/>
  <c r="P42" i="10"/>
  <c r="R42" i="10"/>
  <c r="T42" i="10"/>
  <c r="B51" i="10"/>
  <c r="D51" i="10"/>
  <c r="B52" i="10"/>
  <c r="D52" i="10"/>
  <c r="AF11" i="14" l="1"/>
  <c r="AE12" i="11"/>
  <c r="AD35" i="13"/>
  <c r="AF31" i="13"/>
  <c r="AF35" i="13"/>
  <c r="AE36" i="13" s="1"/>
  <c r="AD35" i="14"/>
  <c r="AF31" i="14"/>
  <c r="AF35" i="14"/>
  <c r="AE36" i="14" s="1"/>
  <c r="AD19" i="14"/>
  <c r="AF19" i="14"/>
  <c r="AC20" i="14"/>
  <c r="AF30" i="11"/>
  <c r="AE35" i="11"/>
  <c r="AC43" i="13"/>
  <c r="AF41" i="14"/>
  <c r="AD43" i="14"/>
  <c r="AC43" i="14"/>
  <c r="AC27" i="14"/>
  <c r="AE20" i="14"/>
  <c r="AF31" i="12"/>
  <c r="AD35" i="12"/>
  <c r="AF35" i="12"/>
  <c r="AC36" i="12" s="1"/>
  <c r="AD19" i="12"/>
  <c r="AF19" i="12"/>
  <c r="AC20" i="12" s="1"/>
  <c r="AF6" i="12"/>
  <c r="AF30" i="13"/>
  <c r="AF9" i="13"/>
  <c r="AD11" i="13"/>
  <c r="AC11" i="13"/>
  <c r="AF30" i="14"/>
  <c r="AF14" i="14"/>
  <c r="AD12" i="14"/>
  <c r="AC12" i="14"/>
  <c r="AF31" i="15"/>
  <c r="AD35" i="15"/>
  <c r="AF35" i="15"/>
  <c r="AC36" i="15"/>
  <c r="AD19" i="15"/>
  <c r="AF15" i="15"/>
  <c r="AF19" i="15"/>
  <c r="AC20" i="15" s="1"/>
  <c r="AF6" i="15"/>
  <c r="AF27" i="11"/>
  <c r="AC28" i="11" s="1"/>
  <c r="AD12" i="11"/>
  <c r="AC43" i="12"/>
  <c r="AC27" i="12"/>
  <c r="AE20" i="12"/>
  <c r="AF39" i="13"/>
  <c r="AF39" i="14"/>
  <c r="AF23" i="14"/>
  <c r="AC43" i="15"/>
  <c r="AE36" i="15"/>
  <c r="AC27" i="15"/>
  <c r="AF41" i="11"/>
  <c r="AD43" i="11"/>
  <c r="AD35" i="11"/>
  <c r="AF31" i="11"/>
  <c r="AF24" i="11"/>
  <c r="AF15" i="11"/>
  <c r="AD19" i="11"/>
  <c r="AF6" i="11"/>
  <c r="AE43" i="12"/>
  <c r="AF38" i="12"/>
  <c r="AE43" i="13"/>
  <c r="AE27" i="13"/>
  <c r="AF27" i="13" s="1"/>
  <c r="AF23" i="13"/>
  <c r="AE27" i="14"/>
  <c r="AF22" i="14"/>
  <c r="AF15" i="14"/>
  <c r="AE11" i="14"/>
  <c r="AF7" i="14"/>
  <c r="AF22" i="15"/>
  <c r="AE27" i="15"/>
  <c r="AF8" i="15"/>
  <c r="AE11" i="15"/>
  <c r="AF7" i="15"/>
  <c r="AF38" i="11"/>
  <c r="AD27" i="11"/>
  <c r="AC12" i="11"/>
  <c r="AF22" i="12"/>
  <c r="AE27" i="12"/>
  <c r="AF15" i="12"/>
  <c r="AE11" i="12"/>
  <c r="AF7" i="12"/>
  <c r="W28" i="13"/>
  <c r="J31" i="10" s="1"/>
  <c r="L31" i="10"/>
  <c r="AE19" i="13"/>
  <c r="W28" i="14"/>
  <c r="J41" i="10" s="1"/>
  <c r="J42" i="10"/>
  <c r="W12" i="14"/>
  <c r="B41" i="10" s="1"/>
  <c r="D41" i="10"/>
  <c r="AE43" i="15"/>
  <c r="AF38" i="15"/>
  <c r="AC19" i="13"/>
  <c r="AD28" i="13" l="1"/>
  <c r="AC28" i="13"/>
  <c r="AE44" i="12"/>
  <c r="AE36" i="11"/>
  <c r="AF27" i="12"/>
  <c r="AD28" i="12" s="1"/>
  <c r="AF35" i="11"/>
  <c r="AC36" i="11" s="1"/>
  <c r="AC12" i="13"/>
  <c r="AF11" i="13"/>
  <c r="AE12" i="13" s="1"/>
  <c r="AD36" i="12"/>
  <c r="AF27" i="14"/>
  <c r="AD28" i="14" s="1"/>
  <c r="AC36" i="14"/>
  <c r="AC36" i="13"/>
  <c r="AC20" i="13"/>
  <c r="AF19" i="13"/>
  <c r="AD20" i="13" s="1"/>
  <c r="AE20" i="13"/>
  <c r="AE12" i="14"/>
  <c r="AF11" i="15"/>
  <c r="AC44" i="15"/>
  <c r="AF43" i="15"/>
  <c r="AD44" i="15" s="1"/>
  <c r="AE36" i="12"/>
  <c r="AE28" i="11"/>
  <c r="AD36" i="15"/>
  <c r="AD12" i="13"/>
  <c r="AD20" i="12"/>
  <c r="AD20" i="11"/>
  <c r="AD36" i="11"/>
  <c r="AE20" i="15"/>
  <c r="AF11" i="12"/>
  <c r="AC44" i="12"/>
  <c r="AF43" i="12"/>
  <c r="AD44" i="12" s="1"/>
  <c r="AD20" i="15"/>
  <c r="AF43" i="14"/>
  <c r="AE44" i="14" s="1"/>
  <c r="AC44" i="14"/>
  <c r="AF43" i="13"/>
  <c r="AD44" i="13" s="1"/>
  <c r="AD20" i="14"/>
  <c r="AD36" i="14"/>
  <c r="AD36" i="13"/>
  <c r="AF19" i="11"/>
  <c r="AE28" i="13"/>
  <c r="AF27" i="15"/>
  <c r="AD28" i="15" s="1"/>
  <c r="AF43" i="11"/>
  <c r="AD44" i="11" s="1"/>
  <c r="AD44" i="14"/>
  <c r="AD28" i="11"/>
  <c r="AE28" i="14"/>
  <c r="AC28" i="15" l="1"/>
  <c r="AE20" i="11"/>
  <c r="AC20" i="11"/>
  <c r="AC44" i="13"/>
  <c r="AD12" i="12"/>
  <c r="AC12" i="12"/>
  <c r="AE12" i="12"/>
  <c r="AE28" i="15"/>
  <c r="AC28" i="12"/>
  <c r="AE44" i="13"/>
  <c r="AC44" i="11"/>
  <c r="AE44" i="11"/>
  <c r="AE44" i="15"/>
  <c r="AC12" i="15"/>
  <c r="AD12" i="15"/>
  <c r="AC28" i="14"/>
  <c r="AE28" i="12"/>
  <c r="AE12" i="15"/>
</calcChain>
</file>

<file path=xl/sharedStrings.xml><?xml version="1.0" encoding="utf-8"?>
<sst xmlns="http://schemas.openxmlformats.org/spreadsheetml/2006/main" count="1571" uniqueCount="387">
  <si>
    <t>蛋白質：</t>
  </si>
  <si>
    <t>醣類：</t>
  </si>
  <si>
    <t>脂肪：</t>
  </si>
  <si>
    <t>熱量：</t>
  </si>
  <si>
    <t>奶類</t>
  </si>
  <si>
    <t>水果類</t>
  </si>
  <si>
    <t>油脂類</t>
  </si>
  <si>
    <t>日</t>
  </si>
  <si>
    <t>蔬菜類</t>
  </si>
  <si>
    <t>豆魚肉蛋類</t>
  </si>
  <si>
    <t>月</t>
  </si>
  <si>
    <t>主食類</t>
  </si>
  <si>
    <t>蛋白質：</t>
    <phoneticPr fontId="3" type="noConversion"/>
  </si>
  <si>
    <t>脂肪：</t>
    <phoneticPr fontId="3" type="noConversion"/>
  </si>
  <si>
    <t>醣類：</t>
    <phoneticPr fontId="3" type="noConversion"/>
  </si>
  <si>
    <t>營養分析</t>
  </si>
  <si>
    <t>湯</t>
  </si>
  <si>
    <t>副菜</t>
  </si>
  <si>
    <t>主菜</t>
  </si>
  <si>
    <t>主食</t>
  </si>
  <si>
    <t>星期</t>
  </si>
  <si>
    <t>日期</t>
  </si>
  <si>
    <t>27.5g</t>
    <phoneticPr fontId="3" type="noConversion"/>
  </si>
  <si>
    <t>96.5g</t>
    <phoneticPr fontId="3" type="noConversion"/>
  </si>
  <si>
    <t>97.5g</t>
    <phoneticPr fontId="3" type="noConversion"/>
  </si>
  <si>
    <t>28.5g</t>
    <phoneticPr fontId="3" type="noConversion"/>
  </si>
  <si>
    <t>105g</t>
    <phoneticPr fontId="3" type="noConversion"/>
  </si>
  <si>
    <t>103g</t>
    <phoneticPr fontId="3" type="noConversion"/>
  </si>
  <si>
    <t>23.5g</t>
    <phoneticPr fontId="3" type="noConversion"/>
  </si>
  <si>
    <t>702.5K</t>
    <phoneticPr fontId="3" type="noConversion"/>
  </si>
  <si>
    <t>熱量:</t>
    <phoneticPr fontId="3" type="noConversion"/>
  </si>
  <si>
    <t>22.5g</t>
    <phoneticPr fontId="3" type="noConversion"/>
  </si>
  <si>
    <t>705.5K</t>
    <phoneticPr fontId="3" type="noConversion"/>
  </si>
  <si>
    <t>22.1g</t>
    <phoneticPr fontId="3" type="noConversion"/>
  </si>
  <si>
    <t>712.2K</t>
    <phoneticPr fontId="3" type="noConversion"/>
  </si>
  <si>
    <t>23.1g</t>
    <phoneticPr fontId="3" type="noConversion"/>
  </si>
  <si>
    <t>紫菜豆腐湯(豆)</t>
    <phoneticPr fontId="3" type="noConversion"/>
  </si>
  <si>
    <t>味噌海帶湯</t>
    <phoneticPr fontId="3" type="noConversion"/>
  </si>
  <si>
    <t>冬瓜排骨湯</t>
    <phoneticPr fontId="3" type="noConversion"/>
  </si>
  <si>
    <t>菜頭湯+乳品</t>
    <phoneticPr fontId="3" type="noConversion"/>
  </si>
  <si>
    <t>玉米濃湯(芡)_</t>
    <phoneticPr fontId="3" type="noConversion"/>
  </si>
  <si>
    <t>淺色蔬菜</t>
    <phoneticPr fontId="3" type="noConversion"/>
  </si>
  <si>
    <t>深色蔬菜</t>
    <phoneticPr fontId="3" type="noConversion"/>
  </si>
  <si>
    <t>沙茶米血</t>
    <phoneticPr fontId="3" type="noConversion"/>
  </si>
  <si>
    <t>去殼茶葉蛋</t>
    <phoneticPr fontId="3" type="noConversion"/>
  </si>
  <si>
    <t>肉燥豆腐(豆)</t>
    <phoneticPr fontId="3" type="noConversion"/>
  </si>
  <si>
    <t>香烤魷魚(海)</t>
    <phoneticPr fontId="3" type="noConversion"/>
  </si>
  <si>
    <t>彩椒什錦</t>
    <phoneticPr fontId="3" type="noConversion"/>
  </si>
  <si>
    <t>海苔花枝丸片(海)(加)</t>
    <phoneticPr fontId="3" type="noConversion"/>
  </si>
  <si>
    <t>咖哩雞</t>
    <phoneticPr fontId="3" type="noConversion"/>
  </si>
  <si>
    <t>什錦炒肉片</t>
    <phoneticPr fontId="3" type="noConversion"/>
  </si>
  <si>
    <t>番茄炒蛋</t>
    <phoneticPr fontId="3" type="noConversion"/>
  </si>
  <si>
    <t>烤地瓜條</t>
    <phoneticPr fontId="3" type="noConversion"/>
  </si>
  <si>
    <t>勁辣雞腿</t>
    <phoneticPr fontId="3" type="noConversion"/>
  </si>
  <si>
    <t>日式里肌肉</t>
    <phoneticPr fontId="3" type="noConversion"/>
  </si>
  <si>
    <t>椒鹽鹹酥雞(炸)</t>
    <phoneticPr fontId="3" type="noConversion"/>
  </si>
  <si>
    <t>勁辣烤雞腿</t>
    <phoneticPr fontId="3" type="noConversion"/>
  </si>
  <si>
    <t>紅燒豬肉</t>
    <phoneticPr fontId="3" type="noConversion"/>
  </si>
  <si>
    <t>烏龍麵</t>
    <phoneticPr fontId="3" type="noConversion"/>
  </si>
  <si>
    <t>地瓜飯</t>
    <phoneticPr fontId="3" type="noConversion"/>
  </si>
  <si>
    <t>QQ白飯</t>
    <phoneticPr fontId="3" type="noConversion"/>
  </si>
  <si>
    <t>五穀飯</t>
    <phoneticPr fontId="3" type="noConversion"/>
  </si>
  <si>
    <r>
      <t>3</t>
    </r>
    <r>
      <rPr>
        <b/>
        <sz val="30"/>
        <rFont val="細明體"/>
        <family val="3"/>
        <charset val="136"/>
      </rPr>
      <t>月</t>
    </r>
    <r>
      <rPr>
        <b/>
        <sz val="30"/>
        <rFont val="Arial"/>
        <family val="2"/>
      </rPr>
      <t>31</t>
    </r>
    <r>
      <rPr>
        <b/>
        <sz val="30"/>
        <rFont val="細明體"/>
        <family val="3"/>
        <charset val="136"/>
      </rPr>
      <t>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五</t>
    </r>
    <r>
      <rPr>
        <b/>
        <sz val="30"/>
        <rFont val="Arial"/>
        <family val="2"/>
      </rPr>
      <t>)</t>
    </r>
    <phoneticPr fontId="3" type="noConversion"/>
  </si>
  <si>
    <r>
      <rPr>
        <b/>
        <sz val="30"/>
        <rFont val="細明體"/>
        <family val="3"/>
        <charset val="136"/>
      </rPr>
      <t>3月30日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四)</t>
    </r>
    <phoneticPr fontId="3" type="noConversion"/>
  </si>
  <si>
    <r>
      <rPr>
        <b/>
        <sz val="30"/>
        <rFont val="細明體"/>
        <family val="3"/>
        <charset val="136"/>
      </rPr>
      <t>3月29日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三)</t>
    </r>
    <phoneticPr fontId="3" type="noConversion"/>
  </si>
  <si>
    <r>
      <rPr>
        <b/>
        <sz val="30"/>
        <rFont val="細明體"/>
        <family val="3"/>
        <charset val="136"/>
      </rPr>
      <t>3月28日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二</t>
    </r>
    <r>
      <rPr>
        <b/>
        <sz val="30"/>
        <rFont val="Arial"/>
        <family val="2"/>
      </rPr>
      <t>)</t>
    </r>
    <phoneticPr fontId="3" type="noConversion"/>
  </si>
  <si>
    <r>
      <t>3</t>
    </r>
    <r>
      <rPr>
        <b/>
        <sz val="30"/>
        <rFont val="細明體"/>
        <family val="3"/>
        <charset val="136"/>
      </rPr>
      <t>月</t>
    </r>
    <r>
      <rPr>
        <b/>
        <sz val="30"/>
        <rFont val="Arial"/>
        <family val="2"/>
      </rPr>
      <t>27</t>
    </r>
    <r>
      <rPr>
        <b/>
        <sz val="30"/>
        <rFont val="細明體"/>
        <family val="3"/>
        <charset val="136"/>
      </rPr>
      <t>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一</t>
    </r>
    <r>
      <rPr>
        <b/>
        <sz val="30"/>
        <rFont val="Arial"/>
        <family val="2"/>
      </rPr>
      <t>)</t>
    </r>
    <phoneticPr fontId="3" type="noConversion"/>
  </si>
  <si>
    <t>22g</t>
    <phoneticPr fontId="3" type="noConversion"/>
  </si>
  <si>
    <t>冬瓜薑絲湯</t>
    <phoneticPr fontId="3" type="noConversion"/>
  </si>
  <si>
    <t>味噌豆腐湯(豆)</t>
    <phoneticPr fontId="3" type="noConversion"/>
  </si>
  <si>
    <t>榨菜肉絲湯(醃)</t>
    <phoneticPr fontId="3" type="noConversion"/>
  </si>
  <si>
    <t>鮮蔬什錦湯+乳品</t>
    <phoneticPr fontId="3" type="noConversion"/>
  </si>
  <si>
    <t>玉米濃湯(芡)</t>
    <phoneticPr fontId="3" type="noConversion"/>
  </si>
  <si>
    <t>滷味</t>
    <phoneticPr fontId="3" type="noConversion"/>
  </si>
  <si>
    <t>芹菜烤蝦捲(加)</t>
    <phoneticPr fontId="3" type="noConversion"/>
  </si>
  <si>
    <t>海鮮烏龍麵(海)</t>
    <phoneticPr fontId="3" type="noConversion"/>
  </si>
  <si>
    <t>冰烤地瓜</t>
    <phoneticPr fontId="3" type="noConversion"/>
  </si>
  <si>
    <t>蘿蔔糕(加)</t>
    <phoneticPr fontId="3" type="noConversion"/>
  </si>
  <si>
    <t>烤翅小腿</t>
    <phoneticPr fontId="3" type="noConversion"/>
  </si>
  <si>
    <t>蔥燒豬柳</t>
    <phoneticPr fontId="3" type="noConversion"/>
  </si>
  <si>
    <t>香菇滷蛋</t>
    <phoneticPr fontId="3" type="noConversion"/>
  </si>
  <si>
    <t>麻婆豆腐(豆)</t>
    <phoneticPr fontId="3" type="noConversion"/>
  </si>
  <si>
    <t>檸檬雞翅</t>
    <phoneticPr fontId="3" type="noConversion"/>
  </si>
  <si>
    <t>洋蔥鹹豬肉</t>
    <phoneticPr fontId="3" type="noConversion"/>
  </si>
  <si>
    <t>咔啦雞排(炸)</t>
    <phoneticPr fontId="3" type="noConversion"/>
  </si>
  <si>
    <t>沙茶肉片</t>
    <phoneticPr fontId="3" type="noConversion"/>
  </si>
  <si>
    <t>嫩汁雞排</t>
    <phoneticPr fontId="3" type="noConversion"/>
  </si>
  <si>
    <t>蓋蛋飯</t>
    <phoneticPr fontId="3" type="noConversion"/>
  </si>
  <si>
    <r>
      <t>3</t>
    </r>
    <r>
      <rPr>
        <b/>
        <sz val="30"/>
        <rFont val="細明體"/>
        <family val="3"/>
        <charset val="136"/>
      </rPr>
      <t>月</t>
    </r>
    <r>
      <rPr>
        <b/>
        <sz val="30"/>
        <rFont val="Arial"/>
        <family val="2"/>
      </rPr>
      <t>24</t>
    </r>
    <r>
      <rPr>
        <b/>
        <sz val="30"/>
        <rFont val="細明體"/>
        <family val="3"/>
        <charset val="136"/>
      </rPr>
      <t>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五</t>
    </r>
    <r>
      <rPr>
        <b/>
        <sz val="30"/>
        <rFont val="Arial"/>
        <family val="2"/>
      </rPr>
      <t>)</t>
    </r>
    <phoneticPr fontId="3" type="noConversion"/>
  </si>
  <si>
    <r>
      <rPr>
        <b/>
        <sz val="30"/>
        <rFont val="細明體"/>
        <family val="3"/>
        <charset val="136"/>
      </rPr>
      <t>3月23日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四)</t>
    </r>
    <phoneticPr fontId="3" type="noConversion"/>
  </si>
  <si>
    <r>
      <rPr>
        <b/>
        <sz val="30"/>
        <rFont val="細明體"/>
        <family val="3"/>
        <charset val="136"/>
      </rPr>
      <t>3月22日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三)</t>
    </r>
    <phoneticPr fontId="3" type="noConversion"/>
  </si>
  <si>
    <r>
      <rPr>
        <b/>
        <sz val="30"/>
        <rFont val="細明體"/>
        <family val="3"/>
        <charset val="136"/>
      </rPr>
      <t>3月21日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二</t>
    </r>
    <r>
      <rPr>
        <b/>
        <sz val="30"/>
        <rFont val="Arial"/>
        <family val="2"/>
      </rPr>
      <t>)</t>
    </r>
    <phoneticPr fontId="3" type="noConversion"/>
  </si>
  <si>
    <r>
      <t>3</t>
    </r>
    <r>
      <rPr>
        <b/>
        <sz val="30"/>
        <rFont val="細明體"/>
        <family val="3"/>
        <charset val="136"/>
      </rPr>
      <t>月</t>
    </r>
    <r>
      <rPr>
        <b/>
        <sz val="30"/>
        <rFont val="Arial"/>
        <family val="2"/>
      </rPr>
      <t>20</t>
    </r>
    <r>
      <rPr>
        <b/>
        <sz val="30"/>
        <rFont val="細明體"/>
        <family val="3"/>
        <charset val="136"/>
      </rPr>
      <t>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一</t>
    </r>
    <r>
      <rPr>
        <b/>
        <sz val="30"/>
        <rFont val="Arial"/>
        <family val="2"/>
      </rPr>
      <t>)</t>
    </r>
    <phoneticPr fontId="3" type="noConversion"/>
  </si>
  <si>
    <t>26.8g</t>
    <phoneticPr fontId="3" type="noConversion"/>
  </si>
  <si>
    <t>菜頭湯</t>
    <phoneticPr fontId="3" type="noConversion"/>
  </si>
  <si>
    <t>筍片排骨湯(醃)+乳品</t>
    <phoneticPr fontId="3" type="noConversion"/>
  </si>
  <si>
    <t>芹香甜不辣(加)</t>
    <phoneticPr fontId="3" type="noConversion"/>
  </si>
  <si>
    <t>咖哩洋芋</t>
    <phoneticPr fontId="3" type="noConversion"/>
  </si>
  <si>
    <t>香香肉燥</t>
    <phoneticPr fontId="3" type="noConversion"/>
  </si>
  <si>
    <t>椒鹽杏鮑菇(炸)</t>
    <phoneticPr fontId="3" type="noConversion"/>
  </si>
  <si>
    <t>水餃(加)</t>
    <phoneticPr fontId="3" type="noConversion"/>
  </si>
  <si>
    <t>混炒魷魚圈(海)</t>
    <phoneticPr fontId="3" type="noConversion"/>
  </si>
  <si>
    <t>客家小炒(豆)</t>
    <phoneticPr fontId="3" type="noConversion"/>
  </si>
  <si>
    <t>茶碗蒸</t>
    <phoneticPr fontId="3" type="noConversion"/>
  </si>
  <si>
    <t>醬汁肉片</t>
    <phoneticPr fontId="3" type="noConversion"/>
  </si>
  <si>
    <t>勁辣雞腿堡(炸)</t>
    <phoneticPr fontId="3" type="noConversion"/>
  </si>
  <si>
    <t>烤豬柳條</t>
    <phoneticPr fontId="3" type="noConversion"/>
  </si>
  <si>
    <t>紅燒排骨</t>
    <phoneticPr fontId="3" type="noConversion"/>
  </si>
  <si>
    <t>肉燥麵</t>
    <phoneticPr fontId="3" type="noConversion"/>
  </si>
  <si>
    <r>
      <t>3</t>
    </r>
    <r>
      <rPr>
        <b/>
        <sz val="30"/>
        <rFont val="細明體"/>
        <family val="3"/>
        <charset val="136"/>
      </rPr>
      <t>月</t>
    </r>
    <r>
      <rPr>
        <b/>
        <sz val="30"/>
        <rFont val="Arial"/>
        <family val="2"/>
      </rPr>
      <t>17</t>
    </r>
    <r>
      <rPr>
        <b/>
        <sz val="30"/>
        <rFont val="細明體"/>
        <family val="3"/>
        <charset val="136"/>
      </rPr>
      <t>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五</t>
    </r>
    <r>
      <rPr>
        <b/>
        <sz val="30"/>
        <rFont val="Arial"/>
        <family val="2"/>
      </rPr>
      <t>)</t>
    </r>
    <phoneticPr fontId="3" type="noConversion"/>
  </si>
  <si>
    <r>
      <rPr>
        <b/>
        <sz val="30"/>
        <rFont val="細明體"/>
        <family val="3"/>
        <charset val="136"/>
      </rPr>
      <t>3月16日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四)</t>
    </r>
    <phoneticPr fontId="3" type="noConversion"/>
  </si>
  <si>
    <r>
      <rPr>
        <b/>
        <sz val="30"/>
        <rFont val="細明體"/>
        <family val="3"/>
        <charset val="136"/>
      </rPr>
      <t>3月15日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三)</t>
    </r>
    <phoneticPr fontId="3" type="noConversion"/>
  </si>
  <si>
    <r>
      <rPr>
        <b/>
        <sz val="30"/>
        <rFont val="細明體"/>
        <family val="3"/>
        <charset val="136"/>
      </rPr>
      <t>3月14日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二</t>
    </r>
    <r>
      <rPr>
        <b/>
        <sz val="30"/>
        <rFont val="Arial"/>
        <family val="2"/>
      </rPr>
      <t>)</t>
    </r>
    <phoneticPr fontId="3" type="noConversion"/>
  </si>
  <si>
    <r>
      <t>3</t>
    </r>
    <r>
      <rPr>
        <b/>
        <sz val="30"/>
        <rFont val="細明體"/>
        <family val="3"/>
        <charset val="136"/>
      </rPr>
      <t>月13日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一</t>
    </r>
    <r>
      <rPr>
        <b/>
        <sz val="30"/>
        <rFont val="Arial"/>
        <family val="2"/>
      </rPr>
      <t>)</t>
    </r>
    <phoneticPr fontId="3" type="noConversion"/>
  </si>
  <si>
    <t>25g</t>
    <phoneticPr fontId="3" type="noConversion"/>
  </si>
  <si>
    <t>101g</t>
    <phoneticPr fontId="3" type="noConversion"/>
  </si>
  <si>
    <t>22.6g</t>
    <phoneticPr fontId="3" type="noConversion"/>
  </si>
  <si>
    <t>721K</t>
    <phoneticPr fontId="3" type="noConversion"/>
  </si>
  <si>
    <t>紫菜蛋花湯</t>
    <phoneticPr fontId="3" type="noConversion"/>
  </si>
  <si>
    <t>大黃瓜湯</t>
    <phoneticPr fontId="3" type="noConversion"/>
  </si>
  <si>
    <t>筍片排骨湯(醃)</t>
    <phoneticPr fontId="3" type="noConversion"/>
  </si>
  <si>
    <t>味噌海芽湯+乳品</t>
    <phoneticPr fontId="3" type="noConversion"/>
  </si>
  <si>
    <t>南瓜濃湯(芡)</t>
    <phoneticPr fontId="3" type="noConversion"/>
  </si>
  <si>
    <t>奶香洋芋</t>
    <phoneticPr fontId="3" type="noConversion"/>
  </si>
  <si>
    <t>香烤魚塊(海)</t>
    <phoneticPr fontId="3" type="noConversion"/>
  </si>
  <si>
    <t>椒鹽魷魚條(海)(炸)</t>
    <phoneticPr fontId="3" type="noConversion"/>
  </si>
  <si>
    <t>泡菜鍋(醃)</t>
    <phoneticPr fontId="3" type="noConversion"/>
  </si>
  <si>
    <t>什錦鮮菇</t>
    <phoneticPr fontId="3" type="noConversion"/>
  </si>
  <si>
    <t>蘿蔔燒肉</t>
    <phoneticPr fontId="3" type="noConversion"/>
  </si>
  <si>
    <t>白醬焗烤馬鈴薯</t>
    <phoneticPr fontId="3" type="noConversion"/>
  </si>
  <si>
    <t>勁辣雞胸塊</t>
    <phoneticPr fontId="3" type="noConversion"/>
  </si>
  <si>
    <t>日式豬里肌</t>
    <phoneticPr fontId="3" type="noConversion"/>
  </si>
  <si>
    <t>咔啦雞腿(炸)</t>
    <phoneticPr fontId="3" type="noConversion"/>
  </si>
  <si>
    <t>菲力雞胸肉</t>
    <phoneticPr fontId="3" type="noConversion"/>
  </si>
  <si>
    <t>白蘿蔔排骨</t>
    <phoneticPr fontId="3" type="noConversion"/>
  </si>
  <si>
    <t>番茄炒飯</t>
    <phoneticPr fontId="3" type="noConversion"/>
  </si>
  <si>
    <r>
      <t>3</t>
    </r>
    <r>
      <rPr>
        <b/>
        <sz val="30"/>
        <rFont val="細明體"/>
        <family val="3"/>
        <charset val="136"/>
      </rPr>
      <t>月</t>
    </r>
    <r>
      <rPr>
        <b/>
        <sz val="30"/>
        <rFont val="Arial"/>
        <family val="2"/>
      </rPr>
      <t>10</t>
    </r>
    <r>
      <rPr>
        <b/>
        <sz val="30"/>
        <rFont val="細明體"/>
        <family val="3"/>
        <charset val="136"/>
      </rPr>
      <t>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五</t>
    </r>
    <r>
      <rPr>
        <b/>
        <sz val="30"/>
        <rFont val="Arial"/>
        <family val="2"/>
      </rPr>
      <t>)</t>
    </r>
    <phoneticPr fontId="3" type="noConversion"/>
  </si>
  <si>
    <r>
      <rPr>
        <b/>
        <sz val="30"/>
        <rFont val="細明體"/>
        <family val="3"/>
        <charset val="136"/>
      </rPr>
      <t>3月9日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四)</t>
    </r>
    <phoneticPr fontId="3" type="noConversion"/>
  </si>
  <si>
    <r>
      <rPr>
        <b/>
        <sz val="30"/>
        <rFont val="細明體"/>
        <family val="3"/>
        <charset val="136"/>
      </rPr>
      <t>3月8日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三)</t>
    </r>
    <phoneticPr fontId="3" type="noConversion"/>
  </si>
  <si>
    <r>
      <rPr>
        <b/>
        <sz val="30"/>
        <rFont val="細明體"/>
        <family val="3"/>
        <charset val="136"/>
      </rPr>
      <t>3月7日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二</t>
    </r>
    <r>
      <rPr>
        <b/>
        <sz val="30"/>
        <rFont val="Arial"/>
        <family val="2"/>
      </rPr>
      <t>)</t>
    </r>
    <phoneticPr fontId="3" type="noConversion"/>
  </si>
  <si>
    <r>
      <t>3</t>
    </r>
    <r>
      <rPr>
        <b/>
        <sz val="30"/>
        <rFont val="細明體"/>
        <family val="3"/>
        <charset val="136"/>
      </rPr>
      <t>月6日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一</t>
    </r>
    <r>
      <rPr>
        <b/>
        <sz val="30"/>
        <rFont val="Arial"/>
        <family val="2"/>
      </rPr>
      <t>)</t>
    </r>
    <phoneticPr fontId="3" type="noConversion"/>
  </si>
  <si>
    <t>玉米濃湯</t>
    <phoneticPr fontId="3" type="noConversion"/>
  </si>
  <si>
    <t>芹菜鍋貼(加)</t>
    <phoneticPr fontId="3" type="noConversion"/>
  </si>
  <si>
    <t>海苔花枝丸(加)(海)(切片)</t>
    <phoneticPr fontId="3" type="noConversion"/>
  </si>
  <si>
    <t>洋蔥肉絲</t>
    <phoneticPr fontId="3" type="noConversion"/>
  </si>
  <si>
    <t xml:space="preserve"> 芝麻雞腿</t>
    <phoneticPr fontId="3" type="noConversion"/>
  </si>
  <si>
    <t>香雞排(炸)</t>
    <phoneticPr fontId="3" type="noConversion"/>
  </si>
  <si>
    <t>義大利麵</t>
    <phoneticPr fontId="3" type="noConversion"/>
  </si>
  <si>
    <r>
      <t>3</t>
    </r>
    <r>
      <rPr>
        <b/>
        <sz val="30"/>
        <rFont val="細明體"/>
        <family val="3"/>
        <charset val="136"/>
      </rPr>
      <t>月</t>
    </r>
    <r>
      <rPr>
        <b/>
        <sz val="30"/>
        <rFont val="Arial"/>
        <family val="2"/>
      </rPr>
      <t>3</t>
    </r>
    <r>
      <rPr>
        <b/>
        <sz val="30"/>
        <rFont val="細明體"/>
        <family val="3"/>
        <charset val="136"/>
      </rPr>
      <t>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五</t>
    </r>
    <r>
      <rPr>
        <b/>
        <sz val="30"/>
        <rFont val="Arial"/>
        <family val="2"/>
      </rPr>
      <t>)</t>
    </r>
    <phoneticPr fontId="3" type="noConversion"/>
  </si>
  <si>
    <r>
      <t>3</t>
    </r>
    <r>
      <rPr>
        <b/>
        <sz val="30"/>
        <rFont val="細明體"/>
        <family val="3"/>
        <charset val="136"/>
      </rPr>
      <t>月2日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四</t>
    </r>
    <r>
      <rPr>
        <b/>
        <sz val="30"/>
        <rFont val="Arial"/>
        <family val="2"/>
      </rPr>
      <t>)</t>
    </r>
    <phoneticPr fontId="3" type="noConversion"/>
  </si>
  <si>
    <r>
      <t>3</t>
    </r>
    <r>
      <rPr>
        <b/>
        <sz val="30"/>
        <rFont val="細明體"/>
        <family val="3"/>
        <charset val="136"/>
      </rPr>
      <t>月</t>
    </r>
    <r>
      <rPr>
        <b/>
        <sz val="30"/>
        <rFont val="Arial"/>
        <family val="2"/>
      </rPr>
      <t>1</t>
    </r>
    <r>
      <rPr>
        <b/>
        <sz val="30"/>
        <rFont val="細明體"/>
        <family val="3"/>
        <charset val="136"/>
      </rPr>
      <t>日</t>
    </r>
    <r>
      <rPr>
        <b/>
        <sz val="30"/>
        <rFont val="Arial"/>
        <family val="2"/>
      </rPr>
      <t>(</t>
    </r>
    <r>
      <rPr>
        <b/>
        <sz val="30"/>
        <rFont val="細明體"/>
        <family val="3"/>
        <charset val="136"/>
      </rPr>
      <t>三</t>
    </r>
    <r>
      <rPr>
        <b/>
        <sz val="30"/>
        <rFont val="Arial"/>
        <family val="2"/>
      </rPr>
      <t>)</t>
    </r>
    <phoneticPr fontId="3" type="noConversion"/>
  </si>
  <si>
    <t>冠成</t>
    <phoneticPr fontId="3" type="noConversion"/>
  </si>
  <si>
    <t>衛管人員：王紘彣</t>
    <phoneticPr fontId="3" type="noConversion"/>
  </si>
  <si>
    <t>營養字第008461號</t>
    <phoneticPr fontId="3" type="noConversion"/>
  </si>
  <si>
    <t>營養師:吳幸娟</t>
    <phoneticPr fontId="3" type="noConversion"/>
  </si>
  <si>
    <r>
      <rPr>
        <b/>
        <sz val="72"/>
        <color indexed="30"/>
        <rFont val="標楷體"/>
        <family val="4"/>
        <charset val="136"/>
      </rPr>
      <t>永靖國小-</t>
    </r>
    <r>
      <rPr>
        <b/>
        <sz val="72"/>
        <color indexed="10"/>
        <rFont val="標楷體"/>
        <family val="4"/>
        <charset val="136"/>
      </rPr>
      <t>冠成廠商3</t>
    </r>
    <r>
      <rPr>
        <b/>
        <sz val="72"/>
        <color indexed="30"/>
        <rFont val="標楷體"/>
        <family val="4"/>
        <charset val="136"/>
      </rPr>
      <t>月菜單</t>
    </r>
    <phoneticPr fontId="3" type="noConversion"/>
  </si>
  <si>
    <t>餐數</t>
    <phoneticPr fontId="3" type="noConversion"/>
  </si>
  <si>
    <t>水果</t>
    <phoneticPr fontId="3" type="noConversion"/>
  </si>
  <si>
    <t>奶類</t>
    <phoneticPr fontId="3" type="noConversion"/>
  </si>
  <si>
    <t xml:space="preserve"> </t>
    <phoneticPr fontId="3" type="noConversion"/>
  </si>
  <si>
    <t>油</t>
    <phoneticPr fontId="3" type="noConversion"/>
  </si>
  <si>
    <t>水果類</t>
    <phoneticPr fontId="3" type="noConversion"/>
  </si>
  <si>
    <t>星期五</t>
    <phoneticPr fontId="3" type="noConversion"/>
  </si>
  <si>
    <t>菜</t>
    <phoneticPr fontId="3" type="noConversion"/>
  </si>
  <si>
    <t>油脂類</t>
    <phoneticPr fontId="3" type="noConversion"/>
  </si>
  <si>
    <t>沙茶</t>
    <phoneticPr fontId="3" type="noConversion"/>
  </si>
  <si>
    <t>三色豆</t>
    <phoneticPr fontId="3" type="noConversion"/>
  </si>
  <si>
    <t>肉</t>
    <phoneticPr fontId="3" type="noConversion"/>
  </si>
  <si>
    <t>蔬菜類</t>
    <phoneticPr fontId="3" type="noConversion"/>
  </si>
  <si>
    <t>紅蘿蔔</t>
    <phoneticPr fontId="3" type="noConversion"/>
  </si>
  <si>
    <t>芹菜</t>
    <phoneticPr fontId="3" type="noConversion"/>
  </si>
  <si>
    <t>洋蔥絲</t>
    <phoneticPr fontId="3" type="noConversion"/>
  </si>
  <si>
    <t>義大利麵醬</t>
    <phoneticPr fontId="3" type="noConversion"/>
  </si>
  <si>
    <t>主食</t>
    <phoneticPr fontId="3" type="noConversion"/>
  </si>
  <si>
    <t>豆魚肉蛋類</t>
    <phoneticPr fontId="3" type="noConversion"/>
  </si>
  <si>
    <t>白蘿蔔</t>
    <phoneticPr fontId="3" type="noConversion"/>
  </si>
  <si>
    <t>青菜</t>
    <phoneticPr fontId="3" type="noConversion"/>
  </si>
  <si>
    <t>鍋貼</t>
    <phoneticPr fontId="3" type="noConversion"/>
  </si>
  <si>
    <t>米血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</si>
  <si>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雞腿</t>
    </r>
    <phoneticPr fontId="3" type="noConversion"/>
  </si>
  <si>
    <t>油麵</t>
    <phoneticPr fontId="3" type="noConversion"/>
  </si>
  <si>
    <t>熱量</t>
    <phoneticPr fontId="3" type="noConversion"/>
  </si>
  <si>
    <t>醣類</t>
    <phoneticPr fontId="3" type="noConversion"/>
  </si>
  <si>
    <t>脂肪</t>
    <phoneticPr fontId="3" type="noConversion"/>
  </si>
  <si>
    <t>蛋白質</t>
    <phoneticPr fontId="3" type="noConversion"/>
  </si>
  <si>
    <t>主食類</t>
    <phoneticPr fontId="3" type="noConversion"/>
  </si>
  <si>
    <t>個人量(克)</t>
    <phoneticPr fontId="3" type="noConversion"/>
  </si>
  <si>
    <t>煮</t>
    <phoneticPr fontId="3" type="noConversion"/>
  </si>
  <si>
    <t>川燙</t>
    <phoneticPr fontId="3" type="noConversion"/>
  </si>
  <si>
    <t>烤</t>
    <phoneticPr fontId="3" type="noConversion"/>
  </si>
  <si>
    <t>青蔥</t>
    <phoneticPr fontId="3" type="noConversion"/>
  </si>
  <si>
    <t>新鮮絞肉</t>
    <phoneticPr fontId="3" type="noConversion"/>
  </si>
  <si>
    <t>星期四</t>
    <phoneticPr fontId="3" type="noConversion"/>
  </si>
  <si>
    <t>豆</t>
    <phoneticPr fontId="3" type="noConversion"/>
  </si>
  <si>
    <t>豆腐</t>
    <phoneticPr fontId="3" type="noConversion"/>
  </si>
  <si>
    <t>柴魚片</t>
    <phoneticPr fontId="3" type="noConversion"/>
  </si>
  <si>
    <t>海苔片</t>
    <phoneticPr fontId="3" type="noConversion"/>
  </si>
  <si>
    <t>紅蘿蔔丁</t>
    <phoneticPr fontId="3" type="noConversion"/>
  </si>
  <si>
    <t>白米</t>
    <phoneticPr fontId="3" type="noConversion"/>
  </si>
  <si>
    <t>味噌</t>
    <phoneticPr fontId="3" type="noConversion"/>
  </si>
  <si>
    <t>加海</t>
    <phoneticPr fontId="3" type="noConversion"/>
  </si>
  <si>
    <t>切片花枝丸</t>
    <phoneticPr fontId="3" type="noConversion"/>
  </si>
  <si>
    <r>
      <rPr>
        <sz val="20"/>
        <color indexed="10"/>
        <rFont val="新細明體"/>
        <family val="1"/>
        <charset val="136"/>
      </rPr>
      <t>生鮮</t>
    </r>
    <r>
      <rPr>
        <sz val="20"/>
        <color indexed="8"/>
        <rFont val="新細明體"/>
        <family val="1"/>
        <charset val="136"/>
      </rPr>
      <t>豬肉片</t>
    </r>
    <phoneticPr fontId="3" type="noConversion"/>
  </si>
  <si>
    <t>地瓜</t>
    <phoneticPr fontId="3" type="noConversion"/>
  </si>
  <si>
    <t>蒸</t>
    <phoneticPr fontId="3" type="noConversion"/>
  </si>
  <si>
    <t>星期三</t>
    <phoneticPr fontId="3" type="noConversion"/>
  </si>
  <si>
    <t>玉米醬</t>
    <phoneticPr fontId="3" type="noConversion"/>
  </si>
  <si>
    <t>洋蔥</t>
    <phoneticPr fontId="3" type="noConversion"/>
  </si>
  <si>
    <t>玉米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</si>
  <si>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雞蛋</t>
    </r>
    <phoneticPr fontId="3" type="noConversion"/>
  </si>
  <si>
    <t>新鮮肉絲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</si>
  <si>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雞排</t>
    </r>
    <phoneticPr fontId="3" type="noConversion"/>
  </si>
  <si>
    <t>炸</t>
    <phoneticPr fontId="3" type="noConversion"/>
  </si>
  <si>
    <t>水果</t>
    <phoneticPr fontId="3" type="noConversion"/>
  </si>
  <si>
    <t xml:space="preserve"> </t>
    <phoneticPr fontId="3" type="noConversion"/>
  </si>
  <si>
    <t>油</t>
    <phoneticPr fontId="3" type="noConversion"/>
  </si>
  <si>
    <t>菜</t>
    <phoneticPr fontId="3" type="noConversion"/>
  </si>
  <si>
    <t>肉</t>
    <phoneticPr fontId="3" type="noConversion"/>
  </si>
  <si>
    <t>主食</t>
    <phoneticPr fontId="3" type="noConversion"/>
  </si>
  <si>
    <t>熱量</t>
    <phoneticPr fontId="3" type="noConversion"/>
  </si>
  <si>
    <t>醣類</t>
    <phoneticPr fontId="3" type="noConversion"/>
  </si>
  <si>
    <t>脂肪</t>
    <phoneticPr fontId="3" type="noConversion"/>
  </si>
  <si>
    <t>蛋白質</t>
    <phoneticPr fontId="3" type="noConversion"/>
  </si>
  <si>
    <t>份數</t>
    <phoneticPr fontId="3" type="noConversion"/>
  </si>
  <si>
    <t>食物類別</t>
    <phoneticPr fontId="3" type="noConversion"/>
  </si>
  <si>
    <t>水果/乳品</t>
    <phoneticPr fontId="3" type="noConversion"/>
  </si>
  <si>
    <t>備註</t>
    <phoneticPr fontId="3" type="noConversion"/>
  </si>
  <si>
    <t>食材以可食量標示</t>
    <phoneticPr fontId="3" type="noConversion"/>
  </si>
  <si>
    <t>3月第一週菜單明細(永靖國小-冠成廠商)</t>
    <phoneticPr fontId="3" type="noConversion"/>
  </si>
  <si>
    <t>餐數</t>
    <phoneticPr fontId="3" type="noConversion"/>
  </si>
  <si>
    <t>奶類</t>
    <phoneticPr fontId="3" type="noConversion"/>
  </si>
  <si>
    <t>水果類</t>
    <phoneticPr fontId="3" type="noConversion"/>
  </si>
  <si>
    <t>洋芋</t>
    <phoneticPr fontId="3" type="noConversion"/>
  </si>
  <si>
    <t>金針菇</t>
    <phoneticPr fontId="3" type="noConversion"/>
  </si>
  <si>
    <t>星期五</t>
    <phoneticPr fontId="3" type="noConversion"/>
  </si>
  <si>
    <t>油脂類</t>
    <phoneticPr fontId="3" type="noConversion"/>
  </si>
  <si>
    <t>薑絲</t>
    <phoneticPr fontId="3" type="noConversion"/>
  </si>
  <si>
    <t>起司條</t>
    <phoneticPr fontId="3" type="noConversion"/>
  </si>
  <si>
    <t>醃</t>
    <phoneticPr fontId="3" type="noConversion"/>
  </si>
  <si>
    <t>泡菜</t>
    <phoneticPr fontId="3" type="noConversion"/>
  </si>
  <si>
    <t>番茄</t>
    <phoneticPr fontId="3" type="noConversion"/>
  </si>
  <si>
    <t>蔬菜類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</si>
  <si>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雞蛋</t>
    </r>
    <phoneticPr fontId="3" type="noConversion"/>
  </si>
  <si>
    <t>紅蘿蔔</t>
    <phoneticPr fontId="3" type="noConversion"/>
  </si>
  <si>
    <t>蛋</t>
    <phoneticPr fontId="3" type="noConversion"/>
  </si>
  <si>
    <t>豆魚肉蛋類</t>
    <phoneticPr fontId="3" type="noConversion"/>
  </si>
  <si>
    <t>紫菜</t>
    <phoneticPr fontId="3" type="noConversion"/>
  </si>
  <si>
    <t>青菜</t>
    <phoneticPr fontId="3" type="noConversion"/>
  </si>
  <si>
    <t>馬鈴薯</t>
    <phoneticPr fontId="3" type="noConversion"/>
  </si>
  <si>
    <t>白蘿蔔</t>
    <phoneticPr fontId="3" type="noConversion"/>
  </si>
  <si>
    <r>
      <rPr>
        <sz val="20"/>
        <color indexed="10"/>
        <rFont val="新細明體"/>
        <family val="1"/>
        <charset val="136"/>
      </rPr>
      <t>生鮮</t>
    </r>
    <r>
      <rPr>
        <sz val="20"/>
        <rFont val="新細明體"/>
        <family val="1"/>
        <charset val="136"/>
      </rPr>
      <t>雞胸肉</t>
    </r>
    <phoneticPr fontId="3" type="noConversion"/>
  </si>
  <si>
    <t>白飯</t>
    <phoneticPr fontId="3" type="noConversion"/>
  </si>
  <si>
    <t>主食類</t>
    <phoneticPr fontId="3" type="noConversion"/>
  </si>
  <si>
    <t>個人量(克)</t>
    <phoneticPr fontId="3" type="noConversion"/>
  </si>
  <si>
    <t>煮</t>
    <phoneticPr fontId="3" type="noConversion"/>
  </si>
  <si>
    <t>川燙</t>
    <phoneticPr fontId="3" type="noConversion"/>
  </si>
  <si>
    <t>烤</t>
    <phoneticPr fontId="3" type="noConversion"/>
  </si>
  <si>
    <t>蒸</t>
    <phoneticPr fontId="3" type="noConversion"/>
  </si>
  <si>
    <t>星期四</t>
    <phoneticPr fontId="3" type="noConversion"/>
  </si>
  <si>
    <t>豆</t>
    <phoneticPr fontId="3" type="noConversion"/>
  </si>
  <si>
    <t>油豆腐丁</t>
    <phoneticPr fontId="3" type="noConversion"/>
  </si>
  <si>
    <t>白米</t>
    <phoneticPr fontId="3" type="noConversion"/>
  </si>
  <si>
    <t>大黃瓜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</si>
  <si>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絞肉</t>
    </r>
    <phoneticPr fontId="3" type="noConversion"/>
  </si>
  <si>
    <t>秀珍菇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</si>
  <si>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豬排</t>
    </r>
    <phoneticPr fontId="3" type="noConversion"/>
  </si>
  <si>
    <t>地瓜</t>
    <phoneticPr fontId="3" type="noConversion"/>
  </si>
  <si>
    <t>炒</t>
    <phoneticPr fontId="3" type="noConversion"/>
  </si>
  <si>
    <t>星期三</t>
    <phoneticPr fontId="3" type="noConversion"/>
  </si>
  <si>
    <r>
      <t>新鮮</t>
    </r>
    <r>
      <rPr>
        <sz val="20"/>
        <rFont val="新細明體"/>
        <family val="1"/>
        <charset val="136"/>
      </rPr>
      <t>排骨</t>
    </r>
    <phoneticPr fontId="3" type="noConversion"/>
  </si>
  <si>
    <t>新鮮雞蛋</t>
    <phoneticPr fontId="3" type="noConversion"/>
  </si>
  <si>
    <t>脆筍片</t>
    <phoneticPr fontId="3" type="noConversion"/>
  </si>
  <si>
    <t>海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</si>
  <si>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魚塊</t>
    </r>
    <phoneticPr fontId="3" type="noConversion"/>
  </si>
  <si>
    <t>蕃茄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</si>
  <si>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雞腿</t>
    </r>
    <phoneticPr fontId="3" type="noConversion"/>
  </si>
  <si>
    <t>月</t>
    <phoneticPr fontId="3" type="noConversion"/>
  </si>
  <si>
    <t>炸</t>
    <phoneticPr fontId="3" type="noConversion"/>
  </si>
  <si>
    <t>洋蔥</t>
    <phoneticPr fontId="3" type="noConversion"/>
  </si>
  <si>
    <t>星期二</t>
    <phoneticPr fontId="3" type="noConversion"/>
  </si>
  <si>
    <t>味噌</t>
    <phoneticPr fontId="3" type="noConversion"/>
  </si>
  <si>
    <t>生鮮豬肉片</t>
    <phoneticPr fontId="3" type="noConversion"/>
  </si>
  <si>
    <t>柴魚片</t>
    <phoneticPr fontId="3" type="noConversion"/>
  </si>
  <si>
    <t>海帶芽</t>
    <phoneticPr fontId="3" type="noConversion"/>
  </si>
  <si>
    <t>新鮮魷魚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</si>
  <si>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雞胸肉</t>
    </r>
    <phoneticPr fontId="3" type="noConversion"/>
  </si>
  <si>
    <t>五穀米</t>
    <phoneticPr fontId="3" type="noConversion"/>
  </si>
  <si>
    <t>乳品</t>
    <phoneticPr fontId="3" type="noConversion"/>
  </si>
  <si>
    <t>白醬</t>
    <phoneticPr fontId="3" type="noConversion"/>
  </si>
  <si>
    <t>星期一</t>
    <phoneticPr fontId="3" type="noConversion"/>
  </si>
  <si>
    <t>南瓜</t>
    <phoneticPr fontId="3" type="noConversion"/>
  </si>
  <si>
    <t>香菇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</si>
  <si>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豬排骨</t>
    </r>
    <phoneticPr fontId="3" type="noConversion"/>
  </si>
  <si>
    <t>滷</t>
    <phoneticPr fontId="3" type="noConversion"/>
  </si>
  <si>
    <t>水果/乳品/饅頭</t>
    <phoneticPr fontId="3" type="noConversion"/>
  </si>
  <si>
    <t>3月第二週菜單明細(永靖國小-冠成廠商)</t>
    <phoneticPr fontId="3" type="noConversion"/>
  </si>
  <si>
    <t>紅蔥末</t>
    <phoneticPr fontId="3" type="noConversion"/>
  </si>
  <si>
    <r>
      <rPr>
        <sz val="20"/>
        <color indexed="10"/>
        <rFont val="新細明體"/>
        <family val="1"/>
        <charset val="136"/>
      </rPr>
      <t>生鮮</t>
    </r>
    <r>
      <rPr>
        <sz val="20"/>
        <rFont val="新細明體"/>
        <family val="1"/>
        <charset val="136"/>
      </rPr>
      <t>排骨</t>
    </r>
    <phoneticPr fontId="3" type="noConversion"/>
  </si>
  <si>
    <t>西芹</t>
    <phoneticPr fontId="3" type="noConversion"/>
  </si>
  <si>
    <t>冬瓜</t>
    <phoneticPr fontId="3" type="noConversion"/>
  </si>
  <si>
    <t>加</t>
    <phoneticPr fontId="3" type="noConversion"/>
  </si>
  <si>
    <t>甜不辣</t>
    <phoneticPr fontId="3" type="noConversion"/>
  </si>
  <si>
    <t>水餃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</si>
  <si>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</si>
  <si>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咖哩</t>
    <phoneticPr fontId="3" type="noConversion"/>
  </si>
  <si>
    <t>紫菜</t>
    <phoneticPr fontId="3" type="noConversion"/>
  </si>
  <si>
    <t>馬鈴薯</t>
    <phoneticPr fontId="3" type="noConversion"/>
  </si>
  <si>
    <t>海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</si>
  <si>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魷魚</t>
    </r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</si>
  <si>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豬肉片</t>
    </r>
    <phoneticPr fontId="3" type="noConversion"/>
  </si>
  <si>
    <t>炒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</si>
  <si>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雞蛋</t>
    </r>
    <phoneticPr fontId="3" type="noConversion"/>
  </si>
  <si>
    <t>包心菜</t>
    <phoneticPr fontId="3" type="noConversion"/>
  </si>
  <si>
    <t>香菇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</si>
  <si>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雞腿排</t>
    </r>
    <phoneticPr fontId="3" type="noConversion"/>
  </si>
  <si>
    <t>星期二</t>
    <phoneticPr fontId="3" type="noConversion"/>
  </si>
  <si>
    <t>生鮮排骨</t>
    <phoneticPr fontId="3" type="noConversion"/>
  </si>
  <si>
    <t>醃</t>
    <phoneticPr fontId="3" type="noConversion"/>
  </si>
  <si>
    <t>脆筍片</t>
    <phoneticPr fontId="3" type="noConversion"/>
  </si>
  <si>
    <t>生鮮絞肉</t>
    <phoneticPr fontId="3" type="noConversion"/>
  </si>
  <si>
    <t>豆干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</si>
  <si>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豬肉條</t>
    </r>
    <phoneticPr fontId="3" type="noConversion"/>
  </si>
  <si>
    <t>五穀米</t>
    <phoneticPr fontId="3" type="noConversion"/>
  </si>
  <si>
    <t>乳品</t>
    <phoneticPr fontId="3" type="noConversion"/>
  </si>
  <si>
    <t>星期一</t>
    <phoneticPr fontId="3" type="noConversion"/>
  </si>
  <si>
    <t>杏鮑菇</t>
    <phoneticPr fontId="3" type="noConversion"/>
  </si>
  <si>
    <t>新鮮雞蛋</t>
    <phoneticPr fontId="3" type="noConversion"/>
  </si>
  <si>
    <r>
      <t>新鮮</t>
    </r>
    <r>
      <rPr>
        <sz val="20"/>
        <rFont val="新細明體"/>
        <family val="1"/>
        <charset val="136"/>
      </rPr>
      <t>豬排骨</t>
    </r>
    <phoneticPr fontId="3" type="noConversion"/>
  </si>
  <si>
    <t>份數</t>
    <phoneticPr fontId="3" type="noConversion"/>
  </si>
  <si>
    <t>食物類別</t>
    <phoneticPr fontId="3" type="noConversion"/>
  </si>
  <si>
    <t>水果/乳品/饅頭</t>
    <phoneticPr fontId="3" type="noConversion"/>
  </si>
  <si>
    <t>備註</t>
    <phoneticPr fontId="3" type="noConversion"/>
  </si>
  <si>
    <t>食材以可食量標示</t>
    <phoneticPr fontId="3" type="noConversion"/>
  </si>
  <si>
    <t>3月第三週菜單明細(永靖國小-冠成廠商)</t>
    <phoneticPr fontId="3" type="noConversion"/>
  </si>
  <si>
    <t>檸檬</t>
    <phoneticPr fontId="3" type="noConversion"/>
  </si>
  <si>
    <t>冬瓜</t>
    <phoneticPr fontId="3" type="noConversion"/>
  </si>
  <si>
    <t>加</t>
    <phoneticPr fontId="3" type="noConversion"/>
  </si>
  <si>
    <t>蘿蔔糕</t>
    <phoneticPr fontId="3" type="noConversion"/>
  </si>
  <si>
    <r>
      <t>生鮮</t>
    </r>
    <r>
      <rPr>
        <sz val="20"/>
        <rFont val="新細明體"/>
        <family val="1"/>
        <charset val="136"/>
      </rPr>
      <t>雞翅</t>
    </r>
    <phoneticPr fontId="3" type="noConversion"/>
  </si>
  <si>
    <t>青蔥</t>
    <phoneticPr fontId="3" type="noConversion"/>
  </si>
  <si>
    <t>豆腐</t>
    <phoneticPr fontId="3" type="noConversion"/>
  </si>
  <si>
    <r>
      <t>新鮮</t>
    </r>
    <r>
      <rPr>
        <sz val="20"/>
        <rFont val="新細明體"/>
        <family val="1"/>
        <charset val="136"/>
      </rPr>
      <t>雞蛋</t>
    </r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</si>
  <si>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翅小腿</t>
    </r>
    <phoneticPr fontId="3" type="noConversion"/>
  </si>
  <si>
    <r>
      <t>生鮮</t>
    </r>
    <r>
      <rPr>
        <sz val="20"/>
        <rFont val="新細明體"/>
        <family val="1"/>
        <charset val="136"/>
      </rPr>
      <t>中肉條</t>
    </r>
    <phoneticPr fontId="3" type="noConversion"/>
  </si>
  <si>
    <t>洋蔥絲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</si>
  <si>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肉絲</t>
    </r>
    <phoneticPr fontId="3" type="noConversion"/>
  </si>
  <si>
    <t>芹菜</t>
    <phoneticPr fontId="3" type="noConversion"/>
  </si>
  <si>
    <t>榨菜絲</t>
    <phoneticPr fontId="3" type="noConversion"/>
  </si>
  <si>
    <t>蝦捲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</si>
  <si>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豬柳條</t>
    </r>
    <phoneticPr fontId="3" type="noConversion"/>
  </si>
  <si>
    <r>
      <rPr>
        <sz val="20"/>
        <color indexed="10"/>
        <rFont val="新細明體"/>
        <family val="1"/>
        <charset val="136"/>
      </rPr>
      <t>生鮮</t>
    </r>
    <r>
      <rPr>
        <sz val="20"/>
        <color indexed="8"/>
        <rFont val="新細明體"/>
        <family val="1"/>
        <charset val="136"/>
      </rPr>
      <t>雞排</t>
    </r>
    <phoneticPr fontId="3" type="noConversion"/>
  </si>
  <si>
    <t>高麗菜</t>
    <phoneticPr fontId="3" type="noConversion"/>
  </si>
  <si>
    <t>紅蘿蔔絲</t>
    <phoneticPr fontId="3" type="noConversion"/>
  </si>
  <si>
    <t>烏龍麵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</si>
  <si>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雞蛋</t>
    </r>
    <phoneticPr fontId="3" type="noConversion"/>
  </si>
  <si>
    <t>包心菜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</si>
  <si>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花枝條</t>
    </r>
    <phoneticPr fontId="3" type="noConversion"/>
  </si>
  <si>
    <r>
      <t>生鮮</t>
    </r>
    <r>
      <rPr>
        <sz val="20"/>
        <rFont val="新細明體"/>
        <family val="1"/>
        <charset val="136"/>
      </rPr>
      <t>豬肉片</t>
    </r>
    <phoneticPr fontId="3" type="noConversion"/>
  </si>
  <si>
    <t>新鮮絞肉</t>
    <phoneticPr fontId="3" type="noConversion"/>
  </si>
  <si>
    <t>玉米醬</t>
    <phoneticPr fontId="3" type="noConversion"/>
  </si>
  <si>
    <t>紅蘿蔔丁</t>
    <phoneticPr fontId="3" type="noConversion"/>
  </si>
  <si>
    <t>玉米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</si>
  <si>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雞排</t>
    </r>
    <phoneticPr fontId="3" type="noConversion"/>
  </si>
  <si>
    <t>3月第四週菜單明細(永靖國小-冠成廠商)</t>
    <phoneticPr fontId="3" type="noConversion"/>
  </si>
  <si>
    <t>木耳絲</t>
    <phoneticPr fontId="3" type="noConversion"/>
  </si>
  <si>
    <t>沙茶</t>
    <phoneticPr fontId="3" type="noConversion"/>
  </si>
  <si>
    <t>新鮮肉絲</t>
    <phoneticPr fontId="3" type="noConversion"/>
  </si>
  <si>
    <t>日</t>
    <phoneticPr fontId="3" type="noConversion"/>
  </si>
  <si>
    <t>海苔絲</t>
    <phoneticPr fontId="3" type="noConversion"/>
  </si>
  <si>
    <t>米血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</si>
  <si>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花枝丸片</t>
    </r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</si>
  <si>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雞腿</t>
    </r>
    <phoneticPr fontId="3" type="noConversion"/>
  </si>
  <si>
    <t>新鮮雞丁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</si>
  <si>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color indexed="8"/>
        <rFont val="新細明體"/>
        <family val="1"/>
        <charset val="136"/>
      </rPr>
      <t>豬里肌</t>
    </r>
    <phoneticPr fontId="3" type="noConversion"/>
  </si>
  <si>
    <t>新鮮排骨</t>
    <phoneticPr fontId="3" type="noConversion"/>
  </si>
  <si>
    <t>油腐丁</t>
    <phoneticPr fontId="3" type="noConversion"/>
  </si>
  <si>
    <r>
      <rPr>
        <sz val="20"/>
        <color indexed="10"/>
        <rFont val="新細明體"/>
        <family val="1"/>
        <charset val="136"/>
      </rPr>
      <t>新鮮</t>
    </r>
    <r>
      <rPr>
        <sz val="20"/>
        <rFont val="新細明體"/>
        <family val="1"/>
        <charset val="136"/>
      </rPr>
      <t>豬肉片</t>
    </r>
    <phoneticPr fontId="3" type="noConversion"/>
  </si>
  <si>
    <t>個人量(克)</t>
  </si>
  <si>
    <r>
      <rPr>
        <sz val="20"/>
        <rFont val="新細明體"/>
        <family val="1"/>
        <charset val="136"/>
      </rPr>
      <t>新鮮</t>
    </r>
    <r>
      <rPr>
        <sz val="20"/>
        <color indexed="10"/>
        <rFont val="新細明體"/>
        <family val="1"/>
        <charset val="136"/>
      </rPr>
      <t>魷魚</t>
    </r>
    <phoneticPr fontId="3" type="noConversion"/>
  </si>
  <si>
    <t>蕃茄</t>
    <phoneticPr fontId="3" type="noConversion"/>
  </si>
  <si>
    <r>
      <t>新鮮</t>
    </r>
    <r>
      <rPr>
        <sz val="20"/>
        <rFont val="新細明體"/>
        <family val="1"/>
        <charset val="136"/>
      </rPr>
      <t>雞腿</t>
    </r>
    <phoneticPr fontId="3" type="noConversion"/>
  </si>
  <si>
    <t>秀珍菇</t>
    <phoneticPr fontId="3" type="noConversion"/>
  </si>
  <si>
    <t>金針菇</t>
    <phoneticPr fontId="3" type="noConversion"/>
  </si>
  <si>
    <t>彩椒</t>
    <phoneticPr fontId="3" type="noConversion"/>
  </si>
  <si>
    <t>地瓜條</t>
    <phoneticPr fontId="3" type="noConversion"/>
  </si>
  <si>
    <r>
      <t>新鮮</t>
    </r>
    <r>
      <rPr>
        <sz val="20"/>
        <rFont val="新細明體"/>
        <family val="1"/>
        <charset val="136"/>
      </rPr>
      <t>豬肉丁</t>
    </r>
    <phoneticPr fontId="3" type="noConversion"/>
  </si>
  <si>
    <t>3月第五週菜單明細(永靖國小-冠成廠商)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</si>
</sst>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11 月&quot;\ #\ &quot;日（一）&quot;"/>
    <numFmt numFmtId="177" formatCode="0;_쐀"/>
    <numFmt numFmtId="178" formatCode="0;_ "/>
  </numFmts>
  <fonts count="47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5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4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4"/>
      <name val="標楷體"/>
      <family val="4"/>
      <charset val="136"/>
    </font>
    <font>
      <b/>
      <sz val="18"/>
      <name val="新細明體"/>
      <family val="1"/>
      <charset val="136"/>
    </font>
    <font>
      <sz val="24"/>
      <name val="新細明體"/>
      <family val="1"/>
      <charset val="136"/>
    </font>
    <font>
      <sz val="16"/>
      <name val="標楷體"/>
      <family val="4"/>
      <charset val="136"/>
    </font>
    <font>
      <sz val="28"/>
      <name val="標楷體"/>
      <family val="4"/>
      <charset val="136"/>
    </font>
    <font>
      <sz val="15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rgb="FFFF0000"/>
      <name val="新細明體"/>
      <family val="1"/>
      <charset val="136"/>
    </font>
    <font>
      <sz val="18"/>
      <name val="新細明體"/>
      <family val="1"/>
      <charset val="136"/>
    </font>
    <font>
      <sz val="28"/>
      <name val="華康少女文字W3"/>
      <family val="3"/>
      <charset val="136"/>
    </font>
    <font>
      <b/>
      <sz val="36"/>
      <color rgb="FF00B0F0"/>
      <name val="新細明體"/>
      <family val="1"/>
      <charset val="136"/>
      <scheme val="minor"/>
    </font>
    <font>
      <b/>
      <sz val="36"/>
      <color rgb="FF00B050"/>
      <name val="全真中細圓體"/>
      <family val="3"/>
      <charset val="136"/>
    </font>
    <font>
      <b/>
      <sz val="36"/>
      <color theme="7" tint="-0.249977111117893"/>
      <name val="全真中細圓體"/>
      <family val="3"/>
      <charset val="136"/>
    </font>
    <font>
      <b/>
      <sz val="36"/>
      <color theme="9" tint="-0.249977111117893"/>
      <name val="全真中細圓體"/>
      <family val="3"/>
      <charset val="136"/>
    </font>
    <font>
      <b/>
      <sz val="36"/>
      <color rgb="FFFFFF00"/>
      <name val="全真中細圓體"/>
      <family val="3"/>
      <charset val="136"/>
    </font>
    <font>
      <b/>
      <sz val="36"/>
      <name val="新細明體"/>
      <family val="1"/>
      <charset val="136"/>
      <scheme val="minor"/>
    </font>
    <font>
      <b/>
      <sz val="30"/>
      <name val="Arial"/>
      <family val="2"/>
    </font>
    <font>
      <b/>
      <sz val="30"/>
      <name val="細明體"/>
      <family val="3"/>
      <charset val="136"/>
    </font>
    <font>
      <sz val="12"/>
      <name val="華康少女文字W3"/>
      <family val="3"/>
      <charset val="136"/>
    </font>
    <font>
      <b/>
      <sz val="100"/>
      <name val="標楷體"/>
      <family val="4"/>
      <charset val="136"/>
    </font>
    <font>
      <sz val="24"/>
      <name val="華康少女文字W3"/>
      <family val="3"/>
      <charset val="136"/>
    </font>
    <font>
      <sz val="24"/>
      <name val="華康POP1體W7"/>
      <family val="1"/>
      <charset val="136"/>
    </font>
    <font>
      <b/>
      <sz val="28"/>
      <name val="新細明體"/>
      <family val="1"/>
      <charset val="136"/>
      <scheme val="minor"/>
    </font>
    <font>
      <b/>
      <sz val="28"/>
      <color theme="7" tint="-0.249977111117893"/>
      <name val="全真中細圓體"/>
      <family val="3"/>
      <charset val="136"/>
    </font>
    <font>
      <b/>
      <sz val="26"/>
      <name val="Arial"/>
      <family val="2"/>
    </font>
    <font>
      <b/>
      <sz val="150"/>
      <name val="標楷體"/>
      <family val="4"/>
      <charset val="136"/>
    </font>
    <font>
      <sz val="20"/>
      <name val="華康少女文字W3"/>
      <family val="3"/>
      <charset val="136"/>
    </font>
    <font>
      <b/>
      <sz val="20"/>
      <name val="Arial"/>
      <family val="2"/>
    </font>
    <font>
      <b/>
      <sz val="72"/>
      <name val="標楷體"/>
      <family val="4"/>
      <charset val="136"/>
    </font>
    <font>
      <b/>
      <sz val="72"/>
      <color indexed="30"/>
      <name val="標楷體"/>
      <family val="4"/>
      <charset val="136"/>
    </font>
    <font>
      <b/>
      <sz val="72"/>
      <color indexed="10"/>
      <name val="標楷體"/>
      <family val="4"/>
      <charset val="136"/>
    </font>
    <font>
      <sz val="20"/>
      <color indexed="10"/>
      <name val="新細明體"/>
      <family val="1"/>
      <charset val="136"/>
    </font>
    <font>
      <sz val="20"/>
      <color theme="1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rgb="FFFF99CC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</cellStyleXfs>
  <cellXfs count="364">
    <xf numFmtId="0" fontId="0" fillId="0" borderId="0" xfId="0"/>
    <xf numFmtId="0" fontId="1" fillId="0" borderId="0" xfId="2" applyFont="1">
      <alignment vertical="center"/>
    </xf>
    <xf numFmtId="0" fontId="1" fillId="0" borderId="0" xfId="2" applyFont="1" applyBorder="1">
      <alignment vertical="center"/>
    </xf>
    <xf numFmtId="0" fontId="1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1" fillId="0" borderId="0" xfId="2" applyFont="1" applyFill="1">
      <alignment vertical="center"/>
    </xf>
    <xf numFmtId="0" fontId="1" fillId="0" borderId="0" xfId="2" applyFont="1" applyAlignment="1">
      <alignment vertical="center" shrinkToFit="1"/>
    </xf>
    <xf numFmtId="0" fontId="1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" fillId="0" borderId="0" xfId="2" applyFont="1" applyFill="1" applyBorder="1">
      <alignment vertical="center"/>
    </xf>
    <xf numFmtId="0" fontId="1" fillId="0" borderId="0" xfId="2" applyFont="1" applyBorder="1" applyAlignment="1">
      <alignment horizontal="left" vertical="center" shrinkToFit="1"/>
    </xf>
    <xf numFmtId="0" fontId="1" fillId="0" borderId="0" xfId="2" applyFont="1" applyBorder="1" applyAlignment="1">
      <alignment horizontal="right" vertical="top"/>
    </xf>
    <xf numFmtId="9" fontId="1" fillId="0" borderId="0" xfId="2" applyNumberFormat="1" applyFont="1" applyBorder="1">
      <alignment vertical="center"/>
    </xf>
    <xf numFmtId="0" fontId="1" fillId="0" borderId="0" xfId="2" applyFont="1" applyBorder="1" applyAlignment="1">
      <alignment horizontal="right"/>
    </xf>
    <xf numFmtId="0" fontId="5" fillId="0" borderId="24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 shrinkToFit="1"/>
    </xf>
    <xf numFmtId="0" fontId="7" fillId="0" borderId="24" xfId="2" applyFont="1" applyFill="1" applyBorder="1" applyAlignment="1">
      <alignment vertical="center" textRotation="180" shrinkToFit="1"/>
    </xf>
    <xf numFmtId="0" fontId="1" fillId="0" borderId="27" xfId="2" applyFont="1" applyBorder="1" applyAlignment="1">
      <alignment horizontal="right"/>
    </xf>
    <xf numFmtId="0" fontId="1" fillId="0" borderId="28" xfId="2" applyFont="1" applyFill="1" applyBorder="1" applyAlignment="1">
      <alignment horizontal="center" vertical="center" shrinkToFit="1"/>
    </xf>
    <xf numFmtId="0" fontId="5" fillId="0" borderId="30" xfId="2" applyFont="1" applyBorder="1" applyAlignment="1">
      <alignment horizontal="left" vertical="center"/>
    </xf>
    <xf numFmtId="0" fontId="7" fillId="0" borderId="30" xfId="2" applyFont="1" applyFill="1" applyBorder="1" applyAlignment="1">
      <alignment horizontal="left" vertical="center" shrinkToFit="1"/>
    </xf>
    <xf numFmtId="0" fontId="7" fillId="0" borderId="30" xfId="2" applyFont="1" applyFill="1" applyBorder="1" applyAlignment="1">
      <alignment vertical="center" textRotation="180" shrinkToFit="1"/>
    </xf>
    <xf numFmtId="0" fontId="7" fillId="0" borderId="30" xfId="2" applyFont="1" applyBorder="1" applyAlignment="1">
      <alignment horizontal="left" vertical="center" shrinkToFit="1"/>
    </xf>
    <xf numFmtId="0" fontId="1" fillId="0" borderId="32" xfId="2" applyFont="1" applyBorder="1">
      <alignment vertical="center"/>
    </xf>
    <xf numFmtId="0" fontId="1" fillId="0" borderId="33" xfId="2" applyFont="1" applyFill="1" applyBorder="1" applyAlignment="1">
      <alignment horizontal="center" vertical="center" shrinkToFit="1"/>
    </xf>
    <xf numFmtId="0" fontId="5" fillId="0" borderId="30" xfId="2" applyFont="1" applyBorder="1" applyAlignment="1">
      <alignment horizontal="center"/>
    </xf>
    <xf numFmtId="0" fontId="5" fillId="0" borderId="30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/>
    </xf>
    <xf numFmtId="177" fontId="1" fillId="0" borderId="0" xfId="2" applyNumberFormat="1" applyFont="1" applyBorder="1" applyAlignment="1">
      <alignment horizontal="center" vertical="center"/>
    </xf>
    <xf numFmtId="178" fontId="1" fillId="0" borderId="0" xfId="2" applyNumberFormat="1" applyFont="1" applyBorder="1" applyAlignment="1">
      <alignment horizontal="center" vertical="center"/>
    </xf>
    <xf numFmtId="0" fontId="1" fillId="0" borderId="0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/>
    </xf>
    <xf numFmtId="0" fontId="5" fillId="0" borderId="30" xfId="2" applyFont="1" applyBorder="1" applyAlignment="1">
      <alignment horizontal="center" vertical="center" shrinkToFit="1"/>
    </xf>
    <xf numFmtId="0" fontId="7" fillId="0" borderId="36" xfId="2" applyFont="1" applyBorder="1" applyAlignment="1">
      <alignment horizontal="left" vertical="center" shrinkToFit="1"/>
    </xf>
    <xf numFmtId="0" fontId="7" fillId="0" borderId="31" xfId="2" applyFont="1" applyFill="1" applyBorder="1" applyAlignment="1">
      <alignment horizontal="left" vertical="center" shrinkToFit="1"/>
    </xf>
    <xf numFmtId="0" fontId="8" fillId="0" borderId="0" xfId="2" applyFont="1">
      <alignment vertical="center"/>
    </xf>
    <xf numFmtId="0" fontId="5" fillId="0" borderId="36" xfId="2" applyFont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 shrinkToFit="1"/>
    </xf>
    <xf numFmtId="0" fontId="5" fillId="0" borderId="33" xfId="2" applyFont="1" applyBorder="1" applyAlignment="1">
      <alignment horizontal="center"/>
    </xf>
    <xf numFmtId="0" fontId="5" fillId="0" borderId="30" xfId="2" applyFont="1" applyBorder="1" applyAlignment="1">
      <alignment horizontal="left"/>
    </xf>
    <xf numFmtId="0" fontId="1" fillId="0" borderId="35" xfId="2" applyFont="1" applyFill="1" applyBorder="1" applyAlignment="1">
      <alignment horizontal="center" vertical="center" shrinkToFit="1"/>
    </xf>
    <xf numFmtId="0" fontId="9" fillId="0" borderId="30" xfId="2" applyFont="1" applyBorder="1" applyAlignment="1">
      <alignment horizontal="left" vertical="center" shrinkToFit="1"/>
    </xf>
    <xf numFmtId="0" fontId="9" fillId="0" borderId="30" xfId="2" applyFont="1" applyFill="1" applyBorder="1" applyAlignment="1">
      <alignment vertical="center" textRotation="180" shrinkToFit="1"/>
    </xf>
    <xf numFmtId="0" fontId="7" fillId="2" borderId="26" xfId="2" applyFont="1" applyFill="1" applyBorder="1" applyAlignment="1">
      <alignment horizontal="center" vertical="center" shrinkToFit="1"/>
    </xf>
    <xf numFmtId="0" fontId="7" fillId="0" borderId="0" xfId="2" applyFont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right"/>
    </xf>
    <xf numFmtId="0" fontId="5" fillId="0" borderId="39" xfId="2" applyFont="1" applyBorder="1" applyAlignment="1">
      <alignment horizontal="center" vertical="center"/>
    </xf>
    <xf numFmtId="0" fontId="5" fillId="0" borderId="26" xfId="2" applyFont="1" applyBorder="1" applyAlignment="1">
      <alignment horizontal="left"/>
    </xf>
    <xf numFmtId="0" fontId="7" fillId="0" borderId="27" xfId="2" applyFont="1" applyBorder="1" applyAlignment="1">
      <alignment horizontal="left" vertical="center" shrinkToFit="1"/>
    </xf>
    <xf numFmtId="0" fontId="7" fillId="0" borderId="7" xfId="2" applyFont="1" applyFill="1" applyBorder="1" applyAlignment="1">
      <alignment vertical="center" textRotation="180" shrinkToFit="1"/>
    </xf>
    <xf numFmtId="0" fontId="7" fillId="0" borderId="31" xfId="2" applyFont="1" applyBorder="1" applyAlignment="1">
      <alignment horizontal="left" vertical="center" shrinkToFit="1"/>
    </xf>
    <xf numFmtId="0" fontId="7" fillId="0" borderId="40" xfId="2" applyFont="1" applyBorder="1">
      <alignment vertical="center"/>
    </xf>
    <xf numFmtId="0" fontId="1" fillId="0" borderId="41" xfId="2" applyFont="1" applyBorder="1" applyAlignment="1">
      <alignment horizontal="center" vertical="center" shrinkToFit="1"/>
    </xf>
    <xf numFmtId="0" fontId="7" fillId="0" borderId="32" xfId="2" applyFont="1" applyBorder="1">
      <alignment vertical="center"/>
    </xf>
    <xf numFmtId="0" fontId="7" fillId="0" borderId="30" xfId="2" applyFont="1" applyBorder="1" applyAlignment="1">
      <alignment horizontal="left" vertical="center" wrapText="1" shrinkToFit="1"/>
    </xf>
    <xf numFmtId="0" fontId="9" fillId="0" borderId="30" xfId="2" applyFont="1" applyFill="1" applyBorder="1" applyAlignment="1">
      <alignment horizontal="left" vertical="center" shrinkToFit="1"/>
    </xf>
    <xf numFmtId="0" fontId="5" fillId="0" borderId="35" xfId="2" applyFont="1" applyFill="1" applyBorder="1" applyAlignment="1">
      <alignment horizontal="center"/>
    </xf>
    <xf numFmtId="0" fontId="7" fillId="0" borderId="18" xfId="2" applyFont="1" applyBorder="1" applyAlignment="1">
      <alignment horizontal="left" vertical="center" shrinkToFit="1"/>
    </xf>
    <xf numFmtId="0" fontId="5" fillId="0" borderId="43" xfId="2" applyFont="1" applyBorder="1" applyAlignment="1">
      <alignment horizontal="center" vertical="center"/>
    </xf>
    <xf numFmtId="0" fontId="5" fillId="0" borderId="33" xfId="2" applyFont="1" applyFill="1" applyBorder="1" applyAlignment="1">
      <alignment horizontal="center"/>
    </xf>
    <xf numFmtId="0" fontId="5" fillId="0" borderId="39" xfId="2" applyFont="1" applyBorder="1" applyAlignment="1">
      <alignment horizontal="center"/>
    </xf>
    <xf numFmtId="0" fontId="7" fillId="0" borderId="26" xfId="2" applyFont="1" applyBorder="1" applyAlignment="1">
      <alignment horizontal="left" vertical="center" shrinkToFit="1"/>
    </xf>
    <xf numFmtId="0" fontId="7" fillId="0" borderId="26" xfId="2" applyFont="1" applyFill="1" applyBorder="1" applyAlignment="1">
      <alignment vertical="center" textRotation="180" shrinkToFit="1"/>
    </xf>
    <xf numFmtId="0" fontId="1" fillId="0" borderId="45" xfId="2" applyFont="1" applyBorder="1" applyAlignment="1">
      <alignment horizontal="right"/>
    </xf>
    <xf numFmtId="0" fontId="1" fillId="0" borderId="46" xfId="2" applyFont="1" applyFill="1" applyBorder="1" applyAlignment="1">
      <alignment horizontal="center" vertical="center" shrinkToFit="1"/>
    </xf>
    <xf numFmtId="0" fontId="6" fillId="2" borderId="34" xfId="2" applyFont="1" applyFill="1" applyBorder="1" applyAlignment="1">
      <alignment horizontal="center" vertical="center" wrapText="1" shrinkToFit="1"/>
    </xf>
    <xf numFmtId="0" fontId="6" fillId="0" borderId="0" xfId="2" applyFont="1">
      <alignment vertical="center"/>
    </xf>
    <xf numFmtId="0" fontId="8" fillId="0" borderId="0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10" fillId="0" borderId="50" xfId="2" applyFont="1" applyFill="1" applyBorder="1" applyAlignment="1">
      <alignment horizontal="center" vertical="center" textRotation="255"/>
    </xf>
    <xf numFmtId="0" fontId="6" fillId="0" borderId="48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 shrinkToFit="1"/>
    </xf>
    <xf numFmtId="0" fontId="6" fillId="0" borderId="50" xfId="2" applyFont="1" applyFill="1" applyBorder="1" applyAlignment="1">
      <alignment horizontal="center" vertical="center"/>
    </xf>
    <xf numFmtId="0" fontId="6" fillId="0" borderId="50" xfId="2" applyFont="1" applyBorder="1" applyAlignment="1">
      <alignment vertical="center" textRotation="255"/>
    </xf>
    <xf numFmtId="0" fontId="5" fillId="0" borderId="51" xfId="2" applyFont="1" applyBorder="1" applyAlignment="1">
      <alignment horizontal="center" vertical="center" textRotation="255"/>
    </xf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right"/>
    </xf>
    <xf numFmtId="0" fontId="1" fillId="0" borderId="0" xfId="2" applyFont="1" applyFill="1" applyBorder="1" applyAlignment="1">
      <alignment horizontal="center" shrinkToFit="1"/>
    </xf>
    <xf numFmtId="0" fontId="1" fillId="0" borderId="0" xfId="2" applyFont="1" applyBorder="1" applyAlignment="1">
      <alignment horizontal="center" shrinkToFit="1"/>
    </xf>
    <xf numFmtId="0" fontId="11" fillId="0" borderId="0" xfId="2" applyFont="1" applyBorder="1" applyAlignment="1">
      <alignment horizontal="center" shrinkToFit="1"/>
    </xf>
    <xf numFmtId="0" fontId="11" fillId="0" borderId="0" xfId="2" applyFont="1" applyBorder="1" applyAlignment="1">
      <alignment horizontal="left"/>
    </xf>
    <xf numFmtId="0" fontId="12" fillId="0" borderId="0" xfId="2" applyFont="1" applyBorder="1" applyAlignment="1">
      <alignment horizontal="center" shrinkToFit="1"/>
    </xf>
    <xf numFmtId="0" fontId="5" fillId="0" borderId="0" xfId="2" applyFont="1" applyBorder="1" applyAlignment="1">
      <alignment horizontal="center" shrinkToFit="1"/>
    </xf>
    <xf numFmtId="0" fontId="5" fillId="0" borderId="0" xfId="2" applyFont="1" applyBorder="1" applyAlignment="1">
      <alignment horizontal="left" shrinkToFit="1"/>
    </xf>
    <xf numFmtId="0" fontId="12" fillId="0" borderId="0" xfId="2" applyFont="1" applyFill="1" applyBorder="1" applyAlignment="1">
      <alignment horizontal="center" shrinkToFit="1"/>
    </xf>
    <xf numFmtId="0" fontId="7" fillId="0" borderId="0" xfId="2" applyFont="1" applyBorder="1" applyAlignment="1">
      <alignment horizontal="left" shrinkToFit="1"/>
    </xf>
    <xf numFmtId="0" fontId="7" fillId="0" borderId="42" xfId="2" applyFont="1" applyFill="1" applyBorder="1" applyAlignment="1">
      <alignment vertical="center" textRotation="180" shrinkToFit="1"/>
    </xf>
    <xf numFmtId="0" fontId="15" fillId="0" borderId="39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9" fillId="2" borderId="34" xfId="2" applyFont="1" applyFill="1" applyBorder="1" applyAlignment="1">
      <alignment horizontal="center" vertical="center" shrinkToFit="1"/>
    </xf>
    <xf numFmtId="0" fontId="15" fillId="0" borderId="39" xfId="2" applyFont="1" applyBorder="1" applyAlignment="1">
      <alignment horizontal="center"/>
    </xf>
    <xf numFmtId="0" fontId="6" fillId="0" borderId="48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/>
    </xf>
    <xf numFmtId="0" fontId="1" fillId="0" borderId="30" xfId="2" applyFont="1" applyBorder="1" applyAlignment="1">
      <alignment horizontal="left" vertical="center" shrinkToFit="1"/>
    </xf>
    <xf numFmtId="0" fontId="16" fillId="0" borderId="0" xfId="2" applyFont="1">
      <alignment vertical="center"/>
    </xf>
    <xf numFmtId="0" fontId="16" fillId="0" borderId="0" xfId="2" applyFont="1" applyBorder="1">
      <alignment vertical="center"/>
    </xf>
    <xf numFmtId="0" fontId="16" fillId="0" borderId="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6" fillId="0" borderId="0" xfId="2" applyFont="1" applyFill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6" fillId="0" borderId="0" xfId="2" applyFont="1" applyFill="1" applyBorder="1">
      <alignment vertical="center"/>
    </xf>
    <xf numFmtId="0" fontId="16" fillId="0" borderId="0" xfId="2" applyFont="1" applyBorder="1" applyAlignment="1">
      <alignment horizontal="left" vertical="center" shrinkToFit="1"/>
    </xf>
    <xf numFmtId="0" fontId="16" fillId="0" borderId="0" xfId="2" applyFont="1" applyBorder="1" applyAlignment="1">
      <alignment horizontal="right" vertical="top"/>
    </xf>
    <xf numFmtId="9" fontId="16" fillId="0" borderId="0" xfId="2" applyNumberFormat="1" applyFont="1" applyBorder="1">
      <alignment vertical="center"/>
    </xf>
    <xf numFmtId="0" fontId="16" fillId="0" borderId="0" xfId="2" applyFont="1" applyBorder="1" applyAlignment="1">
      <alignment horizontal="right"/>
    </xf>
    <xf numFmtId="0" fontId="9" fillId="0" borderId="24" xfId="2" applyFont="1" applyBorder="1" applyAlignment="1">
      <alignment horizontal="left" vertical="center" shrinkToFit="1"/>
    </xf>
    <xf numFmtId="0" fontId="9" fillId="0" borderId="24" xfId="2" applyFont="1" applyFill="1" applyBorder="1" applyAlignment="1">
      <alignment vertical="center" textRotation="180" shrinkToFit="1"/>
    </xf>
    <xf numFmtId="0" fontId="16" fillId="0" borderId="27" xfId="2" applyFont="1" applyBorder="1" applyAlignment="1">
      <alignment horizontal="right"/>
    </xf>
    <xf numFmtId="0" fontId="16" fillId="0" borderId="28" xfId="2" applyFont="1" applyFill="1" applyBorder="1" applyAlignment="1">
      <alignment horizontal="center" vertical="center" shrinkToFit="1"/>
    </xf>
    <xf numFmtId="0" fontId="16" fillId="0" borderId="32" xfId="2" applyFont="1" applyBorder="1">
      <alignment vertical="center"/>
    </xf>
    <xf numFmtId="0" fontId="15" fillId="0" borderId="35" xfId="2" applyFont="1" applyBorder="1" applyAlignment="1">
      <alignment horizontal="center"/>
    </xf>
    <xf numFmtId="177" fontId="16" fillId="0" borderId="0" xfId="2" applyNumberFormat="1" applyFont="1" applyBorder="1" applyAlignment="1">
      <alignment horizontal="center" vertical="center"/>
    </xf>
    <xf numFmtId="178" fontId="16" fillId="0" borderId="0" xfId="2" applyNumberFormat="1" applyFont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center" vertical="center"/>
    </xf>
    <xf numFmtId="0" fontId="18" fillId="0" borderId="0" xfId="2" applyFont="1">
      <alignment vertical="center"/>
    </xf>
    <xf numFmtId="0" fontId="15" fillId="0" borderId="33" xfId="2" applyFont="1" applyBorder="1" applyAlignment="1">
      <alignment horizontal="center"/>
    </xf>
    <xf numFmtId="0" fontId="16" fillId="0" borderId="35" xfId="2" applyFont="1" applyFill="1" applyBorder="1" applyAlignment="1">
      <alignment horizontal="center" vertical="center" shrinkToFit="1"/>
    </xf>
    <xf numFmtId="0" fontId="9" fillId="0" borderId="0" xfId="2" applyFont="1">
      <alignment vertical="center"/>
    </xf>
    <xf numFmtId="0" fontId="9" fillId="0" borderId="0" xfId="2" applyFont="1" applyBorder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right"/>
    </xf>
    <xf numFmtId="0" fontId="9" fillId="0" borderId="40" xfId="2" applyFont="1" applyBorder="1">
      <alignment vertical="center"/>
    </xf>
    <xf numFmtId="0" fontId="16" fillId="0" borderId="41" xfId="2" applyFont="1" applyBorder="1" applyAlignment="1">
      <alignment horizontal="center" vertical="center" shrinkToFit="1"/>
    </xf>
    <xf numFmtId="0" fontId="9" fillId="0" borderId="32" xfId="2" applyFont="1" applyBorder="1">
      <alignment vertical="center"/>
    </xf>
    <xf numFmtId="0" fontId="9" fillId="0" borderId="30" xfId="2" applyFont="1" applyBorder="1" applyAlignment="1">
      <alignment horizontal="left" vertical="center" wrapText="1" shrinkToFit="1"/>
    </xf>
    <xf numFmtId="0" fontId="15" fillId="0" borderId="35" xfId="2" applyFont="1" applyFill="1" applyBorder="1" applyAlignment="1">
      <alignment horizontal="center"/>
    </xf>
    <xf numFmtId="0" fontId="15" fillId="0" borderId="33" xfId="2" applyFont="1" applyFill="1" applyBorder="1" applyAlignment="1">
      <alignment horizontal="center"/>
    </xf>
    <xf numFmtId="0" fontId="17" fillId="0" borderId="0" xfId="2" applyFont="1">
      <alignment vertical="center"/>
    </xf>
    <xf numFmtId="0" fontId="18" fillId="0" borderId="0" xfId="2" applyFont="1" applyBorder="1" applyAlignment="1">
      <alignment horizontal="center" vertical="center"/>
    </xf>
    <xf numFmtId="0" fontId="15" fillId="0" borderId="47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 wrapText="1"/>
    </xf>
    <xf numFmtId="0" fontId="17" fillId="0" borderId="50" xfId="2" applyFont="1" applyBorder="1" applyAlignment="1">
      <alignment vertical="center" textRotation="255"/>
    </xf>
    <xf numFmtId="0" fontId="15" fillId="0" borderId="51" xfId="2" applyFont="1" applyBorder="1" applyAlignment="1">
      <alignment horizontal="center" vertical="center" textRotation="255"/>
    </xf>
    <xf numFmtId="0" fontId="15" fillId="0" borderId="0" xfId="2" applyFont="1" applyBorder="1" applyAlignment="1">
      <alignment horizontal="center"/>
    </xf>
    <xf numFmtId="0" fontId="15" fillId="0" borderId="0" xfId="2" applyFont="1" applyBorder="1" applyAlignment="1">
      <alignment horizontal="right"/>
    </xf>
    <xf numFmtId="0" fontId="16" fillId="0" borderId="0" xfId="2" applyFont="1" applyFill="1" applyBorder="1" applyAlignment="1">
      <alignment horizontal="center" shrinkToFit="1"/>
    </xf>
    <xf numFmtId="0" fontId="16" fillId="0" borderId="0" xfId="2" applyFont="1" applyBorder="1" applyAlignment="1">
      <alignment horizontal="center" shrinkToFit="1"/>
    </xf>
    <xf numFmtId="0" fontId="16" fillId="0" borderId="0" xfId="2" applyFont="1" applyBorder="1" applyAlignment="1">
      <alignment horizontal="left"/>
    </xf>
    <xf numFmtId="0" fontId="19" fillId="0" borderId="0" xfId="2" applyFont="1" applyBorder="1" applyAlignment="1">
      <alignment horizontal="center" shrinkToFit="1"/>
    </xf>
    <xf numFmtId="0" fontId="15" fillId="0" borderId="0" xfId="2" applyFont="1" applyBorder="1" applyAlignment="1">
      <alignment horizontal="center" shrinkToFit="1"/>
    </xf>
    <xf numFmtId="0" fontId="19" fillId="0" borderId="0" xfId="2" applyFont="1" applyFill="1" applyBorder="1" applyAlignment="1">
      <alignment horizontal="center" shrinkToFit="1"/>
    </xf>
    <xf numFmtId="0" fontId="9" fillId="0" borderId="0" xfId="2" applyFont="1" applyBorder="1" applyAlignment="1">
      <alignment horizontal="left" shrinkToFit="1"/>
    </xf>
    <xf numFmtId="0" fontId="7" fillId="0" borderId="42" xfId="2" applyFont="1" applyFill="1" applyBorder="1" applyAlignment="1">
      <alignment horizontal="left" vertical="center" shrinkToFit="1"/>
    </xf>
    <xf numFmtId="0" fontId="1" fillId="0" borderId="0" xfId="1"/>
    <xf numFmtId="0" fontId="1" fillId="0" borderId="0" xfId="2">
      <alignment vertical="center"/>
    </xf>
    <xf numFmtId="0" fontId="1" fillId="0" borderId="15" xfId="1" applyBorder="1"/>
    <xf numFmtId="0" fontId="22" fillId="0" borderId="52" xfId="1" applyFont="1" applyBorder="1"/>
    <xf numFmtId="0" fontId="22" fillId="0" borderId="53" xfId="1" applyFont="1" applyBorder="1"/>
    <xf numFmtId="0" fontId="22" fillId="0" borderId="54" xfId="1" applyFont="1" applyBorder="1"/>
    <xf numFmtId="0" fontId="22" fillId="0" borderId="55" xfId="1" applyFont="1" applyBorder="1"/>
    <xf numFmtId="0" fontId="22" fillId="0" borderId="4" xfId="1" applyFont="1" applyBorder="1"/>
    <xf numFmtId="0" fontId="22" fillId="0" borderId="2" xfId="1" applyFont="1" applyBorder="1"/>
    <xf numFmtId="0" fontId="22" fillId="0" borderId="3" xfId="1" applyFont="1" applyBorder="1"/>
    <xf numFmtId="0" fontId="8" fillId="0" borderId="2" xfId="1" applyFont="1" applyBorder="1"/>
    <xf numFmtId="0" fontId="8" fillId="0" borderId="3" xfId="1" applyFont="1" applyBorder="1"/>
    <xf numFmtId="0" fontId="22" fillId="0" borderId="1" xfId="1" applyFont="1" applyBorder="1"/>
    <xf numFmtId="0" fontId="22" fillId="0" borderId="56" xfId="1" applyFont="1" applyBorder="1"/>
    <xf numFmtId="0" fontId="22" fillId="0" borderId="44" xfId="1" applyFont="1" applyBorder="1"/>
    <xf numFmtId="0" fontId="22" fillId="0" borderId="57" xfId="1" applyFont="1" applyBorder="1"/>
    <xf numFmtId="0" fontId="8" fillId="0" borderId="44" xfId="1" applyFont="1" applyBorder="1"/>
    <xf numFmtId="0" fontId="8" fillId="0" borderId="57" xfId="1" applyFont="1" applyBorder="1"/>
    <xf numFmtId="0" fontId="22" fillId="0" borderId="66" xfId="1" applyFont="1" applyBorder="1"/>
    <xf numFmtId="176" fontId="22" fillId="0" borderId="44" xfId="1" applyNumberFormat="1" applyFont="1" applyBorder="1"/>
    <xf numFmtId="0" fontId="1" fillId="0" borderId="0" xfId="1" applyFont="1"/>
    <xf numFmtId="0" fontId="7" fillId="0" borderId="2" xfId="1" applyFont="1" applyBorder="1"/>
    <xf numFmtId="0" fontId="7" fillId="0" borderId="67" xfId="1" applyFont="1" applyBorder="1"/>
    <xf numFmtId="0" fontId="7" fillId="0" borderId="44" xfId="1" applyFont="1" applyBorder="1"/>
    <xf numFmtId="0" fontId="7" fillId="0" borderId="1" xfId="1" applyFont="1" applyBorder="1"/>
    <xf numFmtId="0" fontId="7" fillId="0" borderId="66" xfId="1" applyFont="1" applyBorder="1"/>
    <xf numFmtId="0" fontId="7" fillId="0" borderId="68" xfId="1" applyFont="1" applyBorder="1"/>
    <xf numFmtId="0" fontId="1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1" fillId="0" borderId="0" xfId="1" applyBorder="1"/>
    <xf numFmtId="0" fontId="41" fillId="0" borderId="0" xfId="2" applyFont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right"/>
    </xf>
    <xf numFmtId="0" fontId="5" fillId="0" borderId="29" xfId="2" applyFont="1" applyFill="1" applyBorder="1" applyAlignment="1">
      <alignment horizontal="center" vertical="center"/>
    </xf>
    <xf numFmtId="0" fontId="5" fillId="0" borderId="31" xfId="2" applyFont="1" applyFill="1" applyBorder="1">
      <alignment vertical="center"/>
    </xf>
    <xf numFmtId="0" fontId="7" fillId="0" borderId="27" xfId="2" applyFont="1" applyFill="1" applyBorder="1" applyAlignment="1">
      <alignment horizontal="left" vertical="center" shrinkToFit="1"/>
    </xf>
    <xf numFmtId="0" fontId="21" fillId="0" borderId="30" xfId="2" applyFont="1" applyFill="1" applyBorder="1" applyAlignment="1">
      <alignment horizontal="left" vertical="center" shrinkToFit="1"/>
    </xf>
    <xf numFmtId="0" fontId="21" fillId="0" borderId="30" xfId="2" applyFont="1" applyBorder="1" applyAlignment="1">
      <alignment horizontal="left" vertical="center" shrinkToFit="1"/>
    </xf>
    <xf numFmtId="0" fontId="5" fillId="0" borderId="37" xfId="2" applyFont="1" applyFill="1" applyBorder="1" applyAlignment="1">
      <alignment horizontal="center" vertical="center"/>
    </xf>
    <xf numFmtId="0" fontId="5" fillId="0" borderId="38" xfId="2" applyFont="1" applyFill="1" applyBorder="1">
      <alignment vertical="center"/>
    </xf>
    <xf numFmtId="0" fontId="21" fillId="0" borderId="30" xfId="2" applyFont="1" applyFill="1" applyBorder="1" applyAlignment="1">
      <alignment vertical="center" textRotation="255" shrinkToFit="1"/>
    </xf>
    <xf numFmtId="0" fontId="46" fillId="0" borderId="30" xfId="2" applyFont="1" applyBorder="1" applyAlignment="1">
      <alignment horizontal="left" vertical="center" shrinkToFit="1"/>
    </xf>
    <xf numFmtId="0" fontId="5" fillId="0" borderId="24" xfId="2" applyFont="1" applyFill="1" applyBorder="1" applyAlignment="1">
      <alignment horizontal="left" vertical="center"/>
    </xf>
    <xf numFmtId="0" fontId="5" fillId="0" borderId="25" xfId="2" applyFont="1" applyFill="1" applyBorder="1" applyAlignment="1">
      <alignment horizontal="right"/>
    </xf>
    <xf numFmtId="0" fontId="5" fillId="0" borderId="30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 shrinkToFit="1"/>
    </xf>
    <xf numFmtId="0" fontId="5" fillId="0" borderId="36" xfId="2" applyFont="1" applyFill="1" applyBorder="1" applyAlignment="1">
      <alignment horizontal="center" vertical="center"/>
    </xf>
    <xf numFmtId="0" fontId="7" fillId="6" borderId="34" xfId="2" applyFont="1" applyFill="1" applyBorder="1" applyAlignment="1">
      <alignment horizontal="center" vertical="center" shrinkToFit="1"/>
    </xf>
    <xf numFmtId="0" fontId="5" fillId="0" borderId="30" xfId="2" applyFont="1" applyFill="1" applyBorder="1" applyAlignment="1">
      <alignment horizontal="left"/>
    </xf>
    <xf numFmtId="0" fontId="5" fillId="0" borderId="47" xfId="2" applyFont="1" applyFill="1" applyBorder="1" applyAlignment="1">
      <alignment horizontal="center" vertical="center"/>
    </xf>
    <xf numFmtId="0" fontId="7" fillId="0" borderId="50" xfId="2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shrinkToFit="1"/>
    </xf>
    <xf numFmtId="0" fontId="5" fillId="0" borderId="39" xfId="2" applyFont="1" applyFill="1" applyBorder="1" applyAlignment="1">
      <alignment horizontal="center" vertical="center"/>
    </xf>
    <xf numFmtId="0" fontId="46" fillId="0" borderId="30" xfId="2" applyFont="1" applyFill="1" applyBorder="1" applyAlignment="1">
      <alignment horizontal="left" vertical="center" shrinkToFit="1"/>
    </xf>
    <xf numFmtId="0" fontId="5" fillId="0" borderId="43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left"/>
    </xf>
    <xf numFmtId="0" fontId="45" fillId="0" borderId="30" xfId="2" applyFont="1" applyBorder="1" applyAlignment="1">
      <alignment horizontal="left" vertical="center" shrinkToFit="1"/>
    </xf>
    <xf numFmtId="0" fontId="5" fillId="0" borderId="39" xfId="2" applyFont="1" applyFill="1" applyBorder="1" applyAlignment="1">
      <alignment horizontal="center"/>
    </xf>
    <xf numFmtId="0" fontId="46" fillId="2" borderId="34" xfId="2" applyFont="1" applyFill="1" applyBorder="1" applyAlignment="1">
      <alignment horizontal="center" vertical="center" shrinkToFit="1"/>
    </xf>
    <xf numFmtId="0" fontId="1" fillId="0" borderId="42" xfId="2" applyFont="1" applyBorder="1" applyAlignment="1">
      <alignment vertical="center" shrinkToFit="1"/>
    </xf>
    <xf numFmtId="0" fontId="7" fillId="0" borderId="18" xfId="2" applyFont="1" applyFill="1" applyBorder="1" applyAlignment="1">
      <alignment horizontal="left" vertical="center" shrinkToFit="1"/>
    </xf>
    <xf numFmtId="0" fontId="7" fillId="2" borderId="36" xfId="2" applyFont="1" applyFill="1" applyBorder="1" applyAlignment="1">
      <alignment horizontal="center" vertical="center" shrinkToFit="1"/>
    </xf>
    <xf numFmtId="0" fontId="15" fillId="0" borderId="0" xfId="2" applyFont="1" applyFill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 shrinkToFit="1"/>
    </xf>
    <xf numFmtId="0" fontId="9" fillId="0" borderId="27" xfId="2" applyFont="1" applyFill="1" applyBorder="1" applyAlignment="1">
      <alignment vertical="center" textRotation="180" shrinkToFit="1"/>
    </xf>
    <xf numFmtId="0" fontId="9" fillId="0" borderId="7" xfId="2" applyFont="1" applyBorder="1" applyAlignment="1">
      <alignment horizontal="left" vertical="center" shrinkToFit="1"/>
    </xf>
    <xf numFmtId="0" fontId="9" fillId="0" borderId="31" xfId="2" applyFont="1" applyBorder="1" applyAlignment="1">
      <alignment horizontal="left" vertical="center" shrinkToFit="1"/>
    </xf>
    <xf numFmtId="0" fontId="9" fillId="0" borderId="42" xfId="2" applyFont="1" applyBorder="1" applyAlignment="1">
      <alignment horizontal="left" vertical="center" shrinkToFit="1"/>
    </xf>
    <xf numFmtId="0" fontId="9" fillId="0" borderId="27" xfId="2" applyFont="1" applyFill="1" applyBorder="1" applyAlignment="1">
      <alignment vertical="center" textRotation="255" shrinkToFit="1"/>
    </xf>
    <xf numFmtId="0" fontId="9" fillId="0" borderId="42" xfId="2" applyFont="1" applyBorder="1">
      <alignment vertical="center"/>
    </xf>
    <xf numFmtId="0" fontId="9" fillId="0" borderId="27" xfId="2" applyFont="1" applyFill="1" applyBorder="1" applyAlignment="1">
      <alignment vertical="center" shrinkToFit="1"/>
    </xf>
    <xf numFmtId="0" fontId="7" fillId="0" borderId="42" xfId="2" applyFont="1" applyBorder="1">
      <alignment vertical="center"/>
    </xf>
    <xf numFmtId="0" fontId="9" fillId="0" borderId="27" xfId="2" applyFont="1" applyBorder="1" applyAlignment="1">
      <alignment horizontal="left" vertical="center" shrinkToFit="1"/>
    </xf>
    <xf numFmtId="0" fontId="9" fillId="2" borderId="36" xfId="2" applyFont="1" applyFill="1" applyBorder="1" applyAlignment="1">
      <alignment horizontal="center" vertical="center" shrinkToFit="1"/>
    </xf>
    <xf numFmtId="0" fontId="15" fillId="0" borderId="39" xfId="2" applyFont="1" applyFill="1" applyBorder="1" applyAlignment="1">
      <alignment horizontal="center"/>
    </xf>
    <xf numFmtId="0" fontId="15" fillId="0" borderId="47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shrinkToFit="1"/>
    </xf>
    <xf numFmtId="0" fontId="16" fillId="0" borderId="41" xfId="2" applyFont="1" applyFill="1" applyBorder="1" applyAlignment="1">
      <alignment horizontal="center" vertical="center" shrinkToFit="1"/>
    </xf>
    <xf numFmtId="0" fontId="9" fillId="6" borderId="34" xfId="2" applyFont="1" applyFill="1" applyBorder="1" applyAlignment="1">
      <alignment horizontal="center" vertical="center" shrinkToFit="1"/>
    </xf>
    <xf numFmtId="0" fontId="9" fillId="0" borderId="40" xfId="2" applyFont="1" applyFill="1" applyBorder="1">
      <alignment vertical="center"/>
    </xf>
    <xf numFmtId="0" fontId="9" fillId="0" borderId="32" xfId="2" applyFont="1" applyFill="1" applyBorder="1">
      <alignment vertical="center"/>
    </xf>
    <xf numFmtId="0" fontId="9" fillId="0" borderId="30" xfId="2" applyFont="1" applyFill="1" applyBorder="1" applyAlignment="1">
      <alignment horizontal="left" vertical="center" wrapText="1" shrinkToFit="1"/>
    </xf>
    <xf numFmtId="0" fontId="9" fillId="7" borderId="34" xfId="2" applyFont="1" applyFill="1" applyBorder="1" applyAlignment="1">
      <alignment horizontal="center" vertical="center" shrinkToFit="1"/>
    </xf>
    <xf numFmtId="0" fontId="45" fillId="0" borderId="30" xfId="2" applyFont="1" applyFill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0" fontId="6" fillId="0" borderId="34" xfId="2" applyFont="1" applyBorder="1" applyAlignment="1">
      <alignment horizontal="center" vertical="center" textRotation="180" shrinkToFit="1"/>
    </xf>
    <xf numFmtId="0" fontId="7" fillId="0" borderId="36" xfId="2" applyFont="1" applyFill="1" applyBorder="1" applyAlignment="1">
      <alignment horizontal="center" vertical="center" wrapText="1" shrinkToFit="1"/>
    </xf>
    <xf numFmtId="0" fontId="7" fillId="0" borderId="30" xfId="2" applyFont="1" applyFill="1" applyBorder="1" applyAlignment="1">
      <alignment horizontal="center" vertical="center" wrapText="1" shrinkToFit="1"/>
    </xf>
    <xf numFmtId="0" fontId="7" fillId="0" borderId="26" xfId="2" applyFont="1" applyFill="1" applyBorder="1" applyAlignment="1">
      <alignment horizontal="center" vertical="center" wrapText="1" shrinkToFit="1"/>
    </xf>
    <xf numFmtId="0" fontId="14" fillId="0" borderId="0" xfId="2" applyFont="1" applyBorder="1" applyAlignment="1">
      <alignment horizontal="center" shrinkToFit="1"/>
    </xf>
    <xf numFmtId="0" fontId="13" fillId="0" borderId="0" xfId="2" applyFont="1" applyBorder="1" applyAlignment="1">
      <alignment horizontal="left" shrinkToFit="1"/>
    </xf>
    <xf numFmtId="0" fontId="7" fillId="0" borderId="0" xfId="2" applyFont="1" applyBorder="1" applyAlignment="1">
      <alignment horizontal="left" shrinkToFit="1"/>
    </xf>
    <xf numFmtId="0" fontId="5" fillId="0" borderId="35" xfId="2" applyFont="1" applyBorder="1" applyAlignment="1">
      <alignment horizontal="center" vertical="center" textRotation="255" shrinkToFit="1"/>
    </xf>
    <xf numFmtId="0" fontId="6" fillId="0" borderId="22" xfId="2" applyFont="1" applyBorder="1" applyAlignment="1">
      <alignment horizontal="right" vertical="top"/>
    </xf>
    <xf numFmtId="0" fontId="5" fillId="0" borderId="35" xfId="2" applyFont="1" applyFill="1" applyBorder="1" applyAlignment="1">
      <alignment horizontal="center" vertical="center" textRotation="255" shrinkToFit="1"/>
    </xf>
    <xf numFmtId="0" fontId="9" fillId="0" borderId="36" xfId="2" applyFont="1" applyFill="1" applyBorder="1" applyAlignment="1">
      <alignment horizontal="center" vertical="center" wrapText="1" shrinkToFit="1"/>
    </xf>
    <xf numFmtId="0" fontId="9" fillId="0" borderId="30" xfId="2" applyFont="1" applyFill="1" applyBorder="1" applyAlignment="1">
      <alignment horizontal="center" vertical="center" wrapText="1" shrinkToFit="1"/>
    </xf>
    <xf numFmtId="0" fontId="9" fillId="0" borderId="26" xfId="2" applyFont="1" applyFill="1" applyBorder="1" applyAlignment="1">
      <alignment horizontal="center" vertical="center" wrapText="1" shrinkToFit="1"/>
    </xf>
    <xf numFmtId="0" fontId="20" fillId="0" borderId="0" xfId="2" applyFont="1" applyBorder="1" applyAlignment="1">
      <alignment horizontal="left" shrinkToFit="1"/>
    </xf>
    <xf numFmtId="0" fontId="9" fillId="0" borderId="0" xfId="2" applyFont="1" applyBorder="1" applyAlignment="1">
      <alignment horizontal="left" shrinkToFit="1"/>
    </xf>
    <xf numFmtId="0" fontId="17" fillId="0" borderId="34" xfId="2" applyFont="1" applyBorder="1" applyAlignment="1">
      <alignment horizontal="center" vertical="center" textRotation="180" shrinkToFit="1"/>
    </xf>
    <xf numFmtId="0" fontId="15" fillId="0" borderId="35" xfId="2" applyFont="1" applyBorder="1" applyAlignment="1">
      <alignment horizontal="center" vertical="center" textRotation="255" shrinkToFit="1"/>
    </xf>
    <xf numFmtId="0" fontId="15" fillId="0" borderId="35" xfId="2" applyFont="1" applyFill="1" applyBorder="1" applyAlignment="1">
      <alignment horizontal="center" vertical="center" textRotation="255" shrinkToFit="1"/>
    </xf>
    <xf numFmtId="0" fontId="17" fillId="0" borderId="22" xfId="2" applyFont="1" applyBorder="1" applyAlignment="1">
      <alignment horizontal="right" vertical="top"/>
    </xf>
    <xf numFmtId="0" fontId="15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176" fontId="39" fillId="3" borderId="78" xfId="2" applyNumberFormat="1" applyFont="1" applyFill="1" applyBorder="1" applyAlignment="1">
      <alignment horizontal="center" vertical="center" wrapText="1"/>
    </xf>
    <xf numFmtId="176" fontId="33" fillId="3" borderId="77" xfId="2" applyNumberFormat="1" applyFont="1" applyFill="1" applyBorder="1" applyAlignment="1">
      <alignment horizontal="center" vertical="center" wrapText="1"/>
    </xf>
    <xf numFmtId="176" fontId="33" fillId="3" borderId="20" xfId="2" applyNumberFormat="1" applyFont="1" applyFill="1" applyBorder="1" applyAlignment="1">
      <alignment horizontal="center" vertical="center" wrapText="1"/>
    </xf>
    <xf numFmtId="176" fontId="33" fillId="3" borderId="71" xfId="2" applyNumberFormat="1" applyFont="1" applyFill="1" applyBorder="1" applyAlignment="1">
      <alignment horizontal="center" vertical="center" wrapText="1"/>
    </xf>
    <xf numFmtId="176" fontId="33" fillId="3" borderId="0" xfId="2" applyNumberFormat="1" applyFont="1" applyFill="1" applyBorder="1" applyAlignment="1">
      <alignment horizontal="center" vertical="center" wrapText="1"/>
    </xf>
    <xf numFmtId="176" fontId="33" fillId="3" borderId="70" xfId="2" applyNumberFormat="1" applyFont="1" applyFill="1" applyBorder="1" applyAlignment="1">
      <alignment horizontal="center" vertical="center" wrapText="1"/>
    </xf>
    <xf numFmtId="176" fontId="33" fillId="3" borderId="6" xfId="2" applyNumberFormat="1" applyFont="1" applyFill="1" applyBorder="1" applyAlignment="1">
      <alignment horizontal="center" vertical="center" wrapText="1"/>
    </xf>
    <xf numFmtId="176" fontId="33" fillId="3" borderId="59" xfId="2" applyNumberFormat="1" applyFont="1" applyFill="1" applyBorder="1" applyAlignment="1">
      <alignment horizontal="center" vertical="center" wrapText="1"/>
    </xf>
    <xf numFmtId="176" fontId="33" fillId="3" borderId="21" xfId="2" applyNumberFormat="1" applyFont="1" applyFill="1" applyBorder="1" applyAlignment="1">
      <alignment horizontal="center" vertical="center" wrapText="1"/>
    </xf>
    <xf numFmtId="0" fontId="42" fillId="0" borderId="0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 shrinkToFit="1"/>
    </xf>
    <xf numFmtId="0" fontId="23" fillId="0" borderId="7" xfId="2" applyFont="1" applyBorder="1" applyAlignment="1">
      <alignment horizontal="center" vertical="center" shrinkToFit="1"/>
    </xf>
    <xf numFmtId="0" fontId="23" fillId="0" borderId="44" xfId="2" applyFont="1" applyBorder="1" applyAlignment="1">
      <alignment horizontal="center" vertical="center" shrinkToFit="1"/>
    </xf>
    <xf numFmtId="0" fontId="23" fillId="0" borderId="56" xfId="2" applyFont="1" applyBorder="1" applyAlignment="1">
      <alignment horizontal="center" vertical="center" shrinkToFit="1"/>
    </xf>
    <xf numFmtId="0" fontId="29" fillId="0" borderId="63" xfId="2" applyFont="1" applyBorder="1" applyAlignment="1">
      <alignment horizontal="center" vertical="center" shrinkToFit="1"/>
    </xf>
    <xf numFmtId="0" fontId="29" fillId="0" borderId="62" xfId="2" applyFont="1" applyBorder="1" applyAlignment="1">
      <alignment horizontal="center" vertical="center" shrinkToFit="1"/>
    </xf>
    <xf numFmtId="0" fontId="29" fillId="0" borderId="61" xfId="2" applyFont="1" applyBorder="1" applyAlignment="1">
      <alignment horizontal="center" vertical="center" shrinkToFit="1"/>
    </xf>
    <xf numFmtId="176" fontId="30" fillId="5" borderId="5" xfId="2" applyNumberFormat="1" applyFont="1" applyFill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shrinkToFit="1"/>
    </xf>
    <xf numFmtId="0" fontId="24" fillId="0" borderId="15" xfId="2" applyFont="1" applyBorder="1" applyAlignment="1">
      <alignment horizontal="center" vertical="center" shrinkToFit="1"/>
    </xf>
    <xf numFmtId="0" fontId="24" fillId="0" borderId="14" xfId="2" applyFont="1" applyBorder="1" applyAlignment="1">
      <alignment horizontal="center" vertical="center" shrinkToFit="1"/>
    </xf>
    <xf numFmtId="0" fontId="26" fillId="0" borderId="13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12" xfId="3" applyFont="1" applyFill="1" applyBorder="1" applyAlignment="1">
      <alignment horizontal="center" vertical="center"/>
    </xf>
    <xf numFmtId="0" fontId="25" fillId="0" borderId="11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horizontal="center" vertical="center"/>
    </xf>
    <xf numFmtId="0" fontId="29" fillId="0" borderId="16" xfId="2" applyFont="1" applyBorder="1" applyAlignment="1">
      <alignment horizontal="center" vertical="center" shrinkToFit="1"/>
    </xf>
    <xf numFmtId="0" fontId="29" fillId="0" borderId="15" xfId="2" applyFont="1" applyBorder="1" applyAlignment="1">
      <alignment horizontal="center" vertical="center" shrinkToFit="1"/>
    </xf>
    <xf numFmtId="0" fontId="29" fillId="0" borderId="14" xfId="2" applyFont="1" applyBorder="1" applyAlignment="1">
      <alignment horizontal="center" vertical="center" shrinkToFit="1"/>
    </xf>
    <xf numFmtId="0" fontId="23" fillId="0" borderId="6" xfId="2" applyFont="1" applyBorder="1" applyAlignment="1">
      <alignment horizontal="center" vertical="center" shrinkToFit="1"/>
    </xf>
    <xf numFmtId="0" fontId="23" fillId="0" borderId="59" xfId="2" applyFont="1" applyBorder="1" applyAlignment="1">
      <alignment horizontal="center" vertical="center" shrinkToFit="1"/>
    </xf>
    <xf numFmtId="0" fontId="23" fillId="0" borderId="21" xfId="2" applyFont="1" applyBorder="1" applyAlignment="1">
      <alignment horizontal="center" vertical="center" shrinkToFit="1"/>
    </xf>
    <xf numFmtId="176" fontId="30" fillId="5" borderId="65" xfId="2" applyNumberFormat="1" applyFont="1" applyFill="1" applyBorder="1" applyAlignment="1">
      <alignment horizontal="center" vertical="center" wrapText="1"/>
    </xf>
    <xf numFmtId="176" fontId="30" fillId="5" borderId="17" xfId="2" applyNumberFormat="1" applyFont="1" applyFill="1" applyBorder="1" applyAlignment="1">
      <alignment horizontal="center" vertical="center" wrapText="1"/>
    </xf>
    <xf numFmtId="176" fontId="30" fillId="5" borderId="64" xfId="2" applyNumberFormat="1" applyFont="1" applyFill="1" applyBorder="1" applyAlignment="1">
      <alignment horizontal="center" vertical="center" wrapText="1"/>
    </xf>
    <xf numFmtId="0" fontId="29" fillId="0" borderId="63" xfId="2" applyFont="1" applyFill="1" applyBorder="1" applyAlignment="1">
      <alignment horizontal="center" vertical="center" shrinkToFit="1"/>
    </xf>
    <xf numFmtId="0" fontId="29" fillId="0" borderId="62" xfId="2" applyFont="1" applyFill="1" applyBorder="1" applyAlignment="1">
      <alignment horizontal="center" vertical="center" shrinkToFit="1"/>
    </xf>
    <xf numFmtId="0" fontId="29" fillId="0" borderId="61" xfId="2" applyFont="1" applyFill="1" applyBorder="1" applyAlignment="1">
      <alignment horizontal="center" vertical="center" shrinkToFit="1"/>
    </xf>
    <xf numFmtId="0" fontId="27" fillId="0" borderId="13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12" xfId="3" applyFont="1" applyFill="1" applyBorder="1" applyAlignment="1">
      <alignment horizontal="center" vertical="center"/>
    </xf>
    <xf numFmtId="0" fontId="23" fillId="0" borderId="58" xfId="2" applyFont="1" applyBorder="1" applyAlignment="1">
      <alignment horizontal="center" vertical="center" shrinkToFit="1"/>
    </xf>
    <xf numFmtId="0" fontId="28" fillId="4" borderId="13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12" xfId="3" applyFont="1" applyFill="1" applyBorder="1" applyAlignment="1">
      <alignment horizontal="center" vertical="center"/>
    </xf>
    <xf numFmtId="0" fontId="36" fillId="3" borderId="70" xfId="2" applyFont="1" applyFill="1" applyBorder="1" applyAlignment="1">
      <alignment horizontal="center" vertical="center" shrinkToFit="1"/>
    </xf>
    <xf numFmtId="0" fontId="36" fillId="3" borderId="42" xfId="2" applyFont="1" applyFill="1" applyBorder="1" applyAlignment="1">
      <alignment horizontal="center" vertical="center" shrinkToFit="1"/>
    </xf>
    <xf numFmtId="0" fontId="36" fillId="3" borderId="74" xfId="2" applyFont="1" applyFill="1" applyBorder="1" applyAlignment="1">
      <alignment horizontal="center" vertical="center" shrinkToFit="1"/>
    </xf>
    <xf numFmtId="0" fontId="36" fillId="0" borderId="75" xfId="2" applyFont="1" applyBorder="1" applyAlignment="1">
      <alignment horizontal="center" vertical="center" shrinkToFit="1"/>
    </xf>
    <xf numFmtId="0" fontId="36" fillId="0" borderId="62" xfId="2" applyFont="1" applyBorder="1" applyAlignment="1">
      <alignment horizontal="center" vertical="center" shrinkToFit="1"/>
    </xf>
    <xf numFmtId="0" fontId="36" fillId="0" borderId="61" xfId="2" applyFont="1" applyBorder="1" applyAlignment="1">
      <alignment horizontal="center" vertical="center" shrinkToFit="1"/>
    </xf>
    <xf numFmtId="0" fontId="36" fillId="0" borderId="70" xfId="2" applyFont="1" applyFill="1" applyBorder="1" applyAlignment="1">
      <alignment horizontal="center" vertical="center"/>
    </xf>
    <xf numFmtId="0" fontId="36" fillId="0" borderId="42" xfId="2" applyFont="1" applyFill="1" applyBorder="1" applyAlignment="1">
      <alignment horizontal="center" vertical="center"/>
    </xf>
    <xf numFmtId="0" fontId="36" fillId="0" borderId="74" xfId="2" applyFont="1" applyFill="1" applyBorder="1" applyAlignment="1">
      <alignment horizontal="center" vertical="center"/>
    </xf>
    <xf numFmtId="0" fontId="36" fillId="0" borderId="70" xfId="2" applyFont="1" applyBorder="1" applyAlignment="1">
      <alignment horizontal="center" vertical="center" shrinkToFit="1"/>
    </xf>
    <xf numFmtId="0" fontId="36" fillId="0" borderId="42" xfId="2" applyFont="1" applyBorder="1" applyAlignment="1">
      <alignment horizontal="center" vertical="center" shrinkToFit="1"/>
    </xf>
    <xf numFmtId="0" fontId="36" fillId="0" borderId="74" xfId="2" applyFont="1" applyBorder="1" applyAlignment="1">
      <alignment horizontal="center" vertical="center" shrinkToFit="1"/>
    </xf>
    <xf numFmtId="0" fontId="32" fillId="0" borderId="0" xfId="2" applyFont="1" applyBorder="1" applyAlignment="1">
      <alignment horizontal="left" vertical="center" shrinkToFit="1"/>
    </xf>
    <xf numFmtId="176" fontId="38" fillId="5" borderId="76" xfId="2" applyNumberFormat="1" applyFont="1" applyFill="1" applyBorder="1" applyAlignment="1">
      <alignment horizontal="center" vertical="center" wrapText="1"/>
    </xf>
    <xf numFmtId="176" fontId="38" fillId="5" borderId="5" xfId="2" applyNumberFormat="1" applyFont="1" applyFill="1" applyBorder="1" applyAlignment="1">
      <alignment horizontal="center" vertical="center" wrapText="1"/>
    </xf>
    <xf numFmtId="0" fontId="37" fillId="0" borderId="13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12" xfId="3" applyFont="1" applyFill="1" applyBorder="1" applyAlignment="1">
      <alignment horizontal="center" vertical="center"/>
    </xf>
    <xf numFmtId="0" fontId="35" fillId="0" borderId="59" xfId="2" applyFont="1" applyBorder="1" applyAlignment="1">
      <alignment horizontal="center" vertical="center"/>
    </xf>
    <xf numFmtId="0" fontId="35" fillId="0" borderId="21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 shrinkToFit="1"/>
    </xf>
    <xf numFmtId="0" fontId="34" fillId="0" borderId="6" xfId="2" applyFont="1" applyBorder="1" applyAlignment="1">
      <alignment horizontal="center" vertical="center" shrinkToFit="1"/>
    </xf>
    <xf numFmtId="0" fontId="34" fillId="0" borderId="59" xfId="2" applyFont="1" applyBorder="1" applyAlignment="1">
      <alignment horizontal="center" vertical="center" shrinkToFit="1"/>
    </xf>
    <xf numFmtId="0" fontId="34" fillId="0" borderId="58" xfId="2" applyFont="1" applyBorder="1" applyAlignment="1">
      <alignment horizontal="center" vertical="center" shrinkToFit="1"/>
    </xf>
    <xf numFmtId="0" fontId="32" fillId="0" borderId="6" xfId="2" applyFont="1" applyBorder="1" applyAlignment="1">
      <alignment horizontal="center" vertical="center" shrinkToFit="1"/>
    </xf>
    <xf numFmtId="0" fontId="32" fillId="0" borderId="59" xfId="2" applyFont="1" applyBorder="1" applyAlignment="1">
      <alignment horizontal="center" vertical="center" shrinkToFit="1"/>
    </xf>
    <xf numFmtId="0" fontId="32" fillId="0" borderId="58" xfId="2" applyFont="1" applyBorder="1" applyAlignment="1">
      <alignment horizontal="center" vertical="center" shrinkToFit="1"/>
    </xf>
    <xf numFmtId="176" fontId="30" fillId="5" borderId="7" xfId="2" applyNumberFormat="1" applyFont="1" applyFill="1" applyBorder="1" applyAlignment="1">
      <alignment horizontal="center" vertical="center" wrapText="1"/>
    </xf>
    <xf numFmtId="0" fontId="23" fillId="0" borderId="60" xfId="2" applyFont="1" applyBorder="1" applyAlignment="1">
      <alignment horizontal="center" vertical="center" shrinkToFit="1"/>
    </xf>
    <xf numFmtId="0" fontId="23" fillId="0" borderId="69" xfId="2" applyFont="1" applyBorder="1" applyAlignment="1">
      <alignment horizontal="center" vertical="center" shrinkToFit="1"/>
    </xf>
    <xf numFmtId="0" fontId="23" fillId="0" borderId="68" xfId="2" applyFont="1" applyBorder="1" applyAlignment="1">
      <alignment horizontal="center" vertical="center" shrinkToFit="1"/>
    </xf>
    <xf numFmtId="0" fontId="40" fillId="0" borderId="10" xfId="2" applyFont="1" applyFill="1" applyBorder="1" applyAlignment="1">
      <alignment horizontal="left" shrinkToFit="1"/>
    </xf>
    <xf numFmtId="0" fontId="40" fillId="0" borderId="0" xfId="2" applyFont="1" applyFill="1" applyBorder="1" applyAlignment="1">
      <alignment horizontal="left" shrinkToFit="1"/>
    </xf>
    <xf numFmtId="0" fontId="40" fillId="0" borderId="0" xfId="2" applyFont="1" applyBorder="1" applyAlignment="1">
      <alignment horizontal="left" shrinkToFit="1"/>
    </xf>
    <xf numFmtId="0" fontId="36" fillId="0" borderId="73" xfId="2" applyFont="1" applyFill="1" applyBorder="1" applyAlignment="1">
      <alignment horizontal="center" vertical="center" shrinkToFit="1"/>
    </xf>
    <xf numFmtId="0" fontId="36" fillId="0" borderId="54" xfId="2" applyFont="1" applyFill="1" applyBorder="1" applyAlignment="1">
      <alignment horizontal="center" vertical="center" shrinkToFit="1"/>
    </xf>
    <xf numFmtId="0" fontId="36" fillId="0" borderId="72" xfId="2" applyFont="1" applyFill="1" applyBorder="1" applyAlignment="1">
      <alignment horizontal="center" vertical="center" shrinkToFit="1"/>
    </xf>
    <xf numFmtId="0" fontId="5" fillId="0" borderId="46" xfId="2" applyFont="1" applyBorder="1" applyAlignment="1">
      <alignment horizontal="center" vertical="center" textRotation="255" shrinkToFit="1"/>
    </xf>
    <xf numFmtId="0" fontId="17" fillId="0" borderId="34" xfId="2" applyFont="1" applyFill="1" applyBorder="1" applyAlignment="1">
      <alignment horizontal="center" vertical="center" textRotation="180" shrinkToFit="1"/>
    </xf>
  </cellXfs>
  <cellStyles count="6">
    <cellStyle name="一般" xfId="0" builtinId="0"/>
    <cellStyle name="一般 2" xfId="2"/>
    <cellStyle name="一般 2 2" xfId="3"/>
    <cellStyle name="一般 3" xfId="4"/>
    <cellStyle name="一般 5" xfId="5"/>
    <cellStyle name="一般_新增Microsoft Excel 工作表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1485900</xdr:colOff>
      <xdr:row>7</xdr:row>
      <xdr:rowOff>9525</xdr:rowOff>
    </xdr:from>
    <xdr:ext cx="42863" cy="19050"/>
    <xdr:pic>
      <xdr:nvPicPr>
        <xdr:cNvPr id="2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15087600" y="1476375"/>
          <a:ext cx="42863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1485900</xdr:colOff>
      <xdr:row>7</xdr:row>
      <xdr:rowOff>9525</xdr:rowOff>
    </xdr:from>
    <xdr:ext cx="42863" cy="19050"/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15087600" y="1476375"/>
          <a:ext cx="42863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1485900</xdr:colOff>
      <xdr:row>4</xdr:row>
      <xdr:rowOff>9525</xdr:rowOff>
    </xdr:from>
    <xdr:ext cx="42863" cy="19050"/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15087600" y="847725"/>
          <a:ext cx="42863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0</xdr:colOff>
      <xdr:row>8</xdr:row>
      <xdr:rowOff>66675</xdr:rowOff>
    </xdr:from>
    <xdr:ext cx="1090613" cy="0"/>
    <xdr:pic>
      <xdr:nvPicPr>
        <xdr:cNvPr id="5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0" y="1743075"/>
          <a:ext cx="10906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1485900</xdr:colOff>
      <xdr:row>1</xdr:row>
      <xdr:rowOff>9525</xdr:rowOff>
    </xdr:from>
    <xdr:ext cx="42863" cy="19050"/>
    <xdr:pic>
      <xdr:nvPicPr>
        <xdr:cNvPr id="6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10287000" y="219075"/>
          <a:ext cx="42863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1485900</xdr:colOff>
      <xdr:row>1</xdr:row>
      <xdr:rowOff>9525</xdr:rowOff>
    </xdr:from>
    <xdr:ext cx="42863" cy="19050"/>
    <xdr:pic>
      <xdr:nvPicPr>
        <xdr:cNvPr id="7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10287000" y="219075"/>
          <a:ext cx="42863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1162050</xdr:colOff>
      <xdr:row>1</xdr:row>
      <xdr:rowOff>133350</xdr:rowOff>
    </xdr:from>
    <xdr:ext cx="1176338" cy="352425"/>
    <xdr:pic>
      <xdr:nvPicPr>
        <xdr:cNvPr id="8" name="Picture 205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342900"/>
          <a:ext cx="1176338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1143000</xdr:colOff>
      <xdr:row>0</xdr:row>
      <xdr:rowOff>95250</xdr:rowOff>
    </xdr:from>
    <xdr:ext cx="1157288" cy="447675"/>
    <xdr:pic>
      <xdr:nvPicPr>
        <xdr:cNvPr id="9" name="圖片 9" descr="吳幸娟 印章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95250"/>
          <a:ext cx="1157288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&#20116;&#36913;&#26126;&#3204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菜單"/>
      <sheetName val="第一週明細"/>
      <sheetName val="第二週明細"/>
      <sheetName val="第三週明細"/>
      <sheetName val="第四周明細"/>
      <sheetName val="第五周明細 "/>
      <sheetName val="第五週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W6" t="str">
            <v>97.5g</v>
          </cell>
        </row>
        <row r="8">
          <cell r="W8" t="str">
            <v>22.5g</v>
          </cell>
        </row>
        <row r="10">
          <cell r="W10" t="str">
            <v>27.5g</v>
          </cell>
        </row>
        <row r="12">
          <cell r="W12" t="str">
            <v>702.5K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75"/>
  <sheetViews>
    <sheetView topLeftCell="A11" zoomScale="40" zoomScaleNormal="40" workbookViewId="0">
      <selection activeCell="W19" sqref="W19"/>
    </sheetView>
  </sheetViews>
  <sheetFormatPr defaultRowHeight="16.5"/>
  <cols>
    <col min="1" max="20" width="19.625" style="157" customWidth="1"/>
    <col min="21" max="21" width="12.625" style="157" customWidth="1"/>
    <col min="22" max="22" width="9" style="157"/>
    <col min="23" max="23" width="18.25" style="157" customWidth="1"/>
    <col min="24" max="16384" width="9" style="157"/>
  </cols>
  <sheetData>
    <row r="1" spans="1:25" ht="48" customHeight="1">
      <c r="A1" s="287" t="s">
        <v>155</v>
      </c>
      <c r="B1" s="287"/>
      <c r="C1" s="287"/>
      <c r="D1" s="287"/>
      <c r="E1" s="287"/>
      <c r="F1" s="287"/>
      <c r="G1" s="287"/>
      <c r="H1" s="287"/>
      <c r="I1" s="287"/>
      <c r="J1" s="287"/>
      <c r="O1" s="357" t="s">
        <v>154</v>
      </c>
      <c r="P1" s="357"/>
      <c r="Q1" s="358" t="s">
        <v>153</v>
      </c>
      <c r="R1" s="358"/>
    </row>
    <row r="2" spans="1:25" ht="48" customHeight="1" thickBot="1">
      <c r="A2" s="287"/>
      <c r="B2" s="287"/>
      <c r="C2" s="287"/>
      <c r="D2" s="287"/>
      <c r="E2" s="288"/>
      <c r="F2" s="288"/>
      <c r="G2" s="288"/>
      <c r="H2" s="288"/>
      <c r="I2" s="288"/>
      <c r="J2" s="288"/>
      <c r="K2" s="188"/>
      <c r="O2" s="356" t="s">
        <v>152</v>
      </c>
      <c r="P2" s="356"/>
      <c r="Q2" s="187"/>
      <c r="R2" s="187"/>
    </row>
    <row r="3" spans="1:25" ht="39.950000000000003" customHeight="1" thickBot="1">
      <c r="A3" s="278" t="s">
        <v>151</v>
      </c>
      <c r="B3" s="279"/>
      <c r="C3" s="279"/>
      <c r="D3" s="280"/>
      <c r="E3" s="338"/>
      <c r="F3" s="339"/>
      <c r="G3" s="339"/>
      <c r="H3" s="339"/>
      <c r="I3" s="296" t="s">
        <v>150</v>
      </c>
      <c r="J3" s="296"/>
      <c r="K3" s="296"/>
      <c r="L3" s="296"/>
      <c r="M3" s="312" t="s">
        <v>149</v>
      </c>
      <c r="N3" s="313"/>
      <c r="O3" s="313"/>
      <c r="P3" s="314"/>
      <c r="Q3" s="312" t="s">
        <v>148</v>
      </c>
      <c r="R3" s="313"/>
      <c r="S3" s="313"/>
      <c r="T3" s="314"/>
    </row>
    <row r="4" spans="1:25" s="177" customFormat="1" ht="36.950000000000003" customHeight="1">
      <c r="A4" s="281"/>
      <c r="B4" s="282"/>
      <c r="C4" s="282"/>
      <c r="D4" s="283"/>
      <c r="E4" s="328"/>
      <c r="F4" s="329"/>
      <c r="G4" s="329"/>
      <c r="H4" s="330"/>
      <c r="I4" s="315" t="s">
        <v>60</v>
      </c>
      <c r="J4" s="316"/>
      <c r="K4" s="316"/>
      <c r="L4" s="317"/>
      <c r="M4" s="306" t="s">
        <v>59</v>
      </c>
      <c r="N4" s="307"/>
      <c r="O4" s="307"/>
      <c r="P4" s="308"/>
      <c r="Q4" s="293" t="s">
        <v>147</v>
      </c>
      <c r="R4" s="294"/>
      <c r="S4" s="294"/>
      <c r="T4" s="295"/>
      <c r="V4" s="337"/>
      <c r="W4" s="337"/>
    </row>
    <row r="5" spans="1:25" s="177" customFormat="1" ht="36.950000000000003" customHeight="1">
      <c r="A5" s="281"/>
      <c r="B5" s="282"/>
      <c r="C5" s="282"/>
      <c r="D5" s="283"/>
      <c r="E5" s="331"/>
      <c r="F5" s="332"/>
      <c r="G5" s="332"/>
      <c r="H5" s="333"/>
      <c r="I5" s="322" t="s">
        <v>146</v>
      </c>
      <c r="J5" s="323"/>
      <c r="K5" s="323"/>
      <c r="L5" s="324"/>
      <c r="M5" s="322" t="s">
        <v>85</v>
      </c>
      <c r="N5" s="323"/>
      <c r="O5" s="323"/>
      <c r="P5" s="324"/>
      <c r="Q5" s="322" t="s">
        <v>145</v>
      </c>
      <c r="R5" s="323"/>
      <c r="S5" s="323"/>
      <c r="T5" s="324"/>
      <c r="V5" s="186"/>
      <c r="W5" s="185"/>
    </row>
    <row r="6" spans="1:25" s="177" customFormat="1" ht="36.950000000000003" customHeight="1">
      <c r="A6" s="281"/>
      <c r="B6" s="282"/>
      <c r="C6" s="282"/>
      <c r="D6" s="283"/>
      <c r="E6" s="334"/>
      <c r="F6" s="335"/>
      <c r="G6" s="335"/>
      <c r="H6" s="336"/>
      <c r="I6" s="318" t="s">
        <v>144</v>
      </c>
      <c r="J6" s="319"/>
      <c r="K6" s="319"/>
      <c r="L6" s="320"/>
      <c r="M6" s="318" t="s">
        <v>81</v>
      </c>
      <c r="N6" s="319"/>
      <c r="O6" s="319"/>
      <c r="P6" s="320"/>
      <c r="Q6" s="318" t="s">
        <v>43</v>
      </c>
      <c r="R6" s="319"/>
      <c r="S6" s="319"/>
      <c r="T6" s="320"/>
      <c r="V6" s="337"/>
      <c r="W6" s="337"/>
      <c r="X6" s="337"/>
      <c r="Y6" s="337"/>
    </row>
    <row r="7" spans="1:25" s="177" customFormat="1" ht="36.950000000000003" customHeight="1">
      <c r="A7" s="281"/>
      <c r="B7" s="282"/>
      <c r="C7" s="282"/>
      <c r="D7" s="283"/>
      <c r="E7" s="325"/>
      <c r="F7" s="326"/>
      <c r="G7" s="326"/>
      <c r="H7" s="327"/>
      <c r="I7" s="300" t="s">
        <v>103</v>
      </c>
      <c r="J7" s="301"/>
      <c r="K7" s="301"/>
      <c r="L7" s="302"/>
      <c r="M7" s="340" t="s">
        <v>143</v>
      </c>
      <c r="N7" s="341"/>
      <c r="O7" s="341"/>
      <c r="P7" s="342"/>
      <c r="Q7" s="300" t="s">
        <v>142</v>
      </c>
      <c r="R7" s="301"/>
      <c r="S7" s="301"/>
      <c r="T7" s="302"/>
    </row>
    <row r="8" spans="1:25" s="177" customFormat="1" ht="36.950000000000003" customHeight="1" thickBot="1">
      <c r="A8" s="281"/>
      <c r="B8" s="282"/>
      <c r="C8" s="282"/>
      <c r="D8" s="283"/>
      <c r="E8" s="334"/>
      <c r="F8" s="335"/>
      <c r="G8" s="335"/>
      <c r="H8" s="336"/>
      <c r="I8" s="303" t="s">
        <v>42</v>
      </c>
      <c r="J8" s="304"/>
      <c r="K8" s="304"/>
      <c r="L8" s="305"/>
      <c r="M8" s="303" t="s">
        <v>42</v>
      </c>
      <c r="N8" s="304"/>
      <c r="O8" s="304"/>
      <c r="P8" s="305"/>
      <c r="Q8" s="303" t="s">
        <v>41</v>
      </c>
      <c r="R8" s="304"/>
      <c r="S8" s="304"/>
      <c r="T8" s="305"/>
      <c r="V8" s="337"/>
      <c r="W8" s="337"/>
      <c r="X8" s="185"/>
      <c r="Y8" s="185"/>
    </row>
    <row r="9" spans="1:25" s="177" customFormat="1" ht="36.950000000000003" customHeight="1" thickBot="1">
      <c r="A9" s="281"/>
      <c r="B9" s="282"/>
      <c r="C9" s="282"/>
      <c r="D9" s="283"/>
      <c r="E9" s="359"/>
      <c r="F9" s="360"/>
      <c r="G9" s="360"/>
      <c r="H9" s="361"/>
      <c r="I9" s="297" t="s">
        <v>141</v>
      </c>
      <c r="J9" s="298"/>
      <c r="K9" s="298"/>
      <c r="L9" s="299"/>
      <c r="M9" s="297" t="s">
        <v>69</v>
      </c>
      <c r="N9" s="298"/>
      <c r="O9" s="298"/>
      <c r="P9" s="299"/>
      <c r="Q9" s="297" t="s">
        <v>94</v>
      </c>
      <c r="R9" s="298"/>
      <c r="S9" s="298"/>
      <c r="T9" s="299"/>
      <c r="V9" s="185"/>
      <c r="W9" s="185"/>
      <c r="X9" s="185"/>
      <c r="Y9" s="185"/>
    </row>
    <row r="10" spans="1:25" s="177" customFormat="1" ht="38.25" hidden="1" customHeight="1">
      <c r="A10" s="281"/>
      <c r="B10" s="282"/>
      <c r="C10" s="282"/>
      <c r="D10" s="283"/>
      <c r="E10" s="343"/>
      <c r="F10" s="343"/>
      <c r="G10" s="343"/>
      <c r="H10" s="344"/>
      <c r="I10" s="309"/>
      <c r="J10" s="310"/>
      <c r="K10" s="310"/>
      <c r="L10" s="311"/>
      <c r="M10" s="289"/>
      <c r="N10" s="290"/>
      <c r="O10" s="290"/>
      <c r="P10" s="345"/>
      <c r="Q10" s="346"/>
      <c r="R10" s="347"/>
      <c r="S10" s="347"/>
      <c r="T10" s="348"/>
      <c r="X10" s="184"/>
      <c r="Y10" s="184"/>
    </row>
    <row r="11" spans="1:25" ht="25.5" customHeight="1">
      <c r="A11" s="281"/>
      <c r="B11" s="282"/>
      <c r="C11" s="282"/>
      <c r="D11" s="283"/>
      <c r="E11" s="183"/>
      <c r="F11" s="180"/>
      <c r="G11" s="180"/>
      <c r="H11" s="180"/>
      <c r="I11" s="180" t="s">
        <v>30</v>
      </c>
      <c r="J11" s="180">
        <f>第一週明細!W28</f>
        <v>713.7</v>
      </c>
      <c r="K11" s="180" t="s">
        <v>2</v>
      </c>
      <c r="L11" s="180">
        <f>第一週明細!W24</f>
        <v>27.5</v>
      </c>
      <c r="M11" s="180" t="s">
        <v>30</v>
      </c>
      <c r="N11" s="180">
        <f>第一週明細!W36</f>
        <v>711.3</v>
      </c>
      <c r="O11" s="180" t="s">
        <v>2</v>
      </c>
      <c r="P11" s="180">
        <f>第一週明細!W32</f>
        <v>27.5</v>
      </c>
      <c r="Q11" s="180" t="s">
        <v>30</v>
      </c>
      <c r="R11" s="180">
        <f>第一週明細!W44</f>
        <v>750.1</v>
      </c>
      <c r="S11" s="180" t="s">
        <v>2</v>
      </c>
      <c r="T11" s="182">
        <f>第一週明細!W40</f>
        <v>27.5</v>
      </c>
    </row>
    <row r="12" spans="1:25" ht="30.75" customHeight="1" thickBot="1">
      <c r="A12" s="284"/>
      <c r="B12" s="285"/>
      <c r="C12" s="285"/>
      <c r="D12" s="286"/>
      <c r="E12" s="179"/>
      <c r="F12" s="178"/>
      <c r="G12" s="178"/>
      <c r="H12" s="178"/>
      <c r="I12" s="178" t="s">
        <v>1</v>
      </c>
      <c r="J12" s="178">
        <f>第一週明細!W22</f>
        <v>99</v>
      </c>
      <c r="K12" s="178" t="s">
        <v>12</v>
      </c>
      <c r="L12" s="178">
        <f>第一週明細!W26</f>
        <v>31.3</v>
      </c>
      <c r="M12" s="178" t="s">
        <v>1</v>
      </c>
      <c r="N12" s="178">
        <f>第一週明細!W30</f>
        <v>98.5</v>
      </c>
      <c r="O12" s="178" t="s">
        <v>0</v>
      </c>
      <c r="P12" s="178">
        <f>第一週明細!W34</f>
        <v>31.2</v>
      </c>
      <c r="Q12" s="178" t="s">
        <v>1</v>
      </c>
      <c r="R12" s="178">
        <f>第一週明細!W38</f>
        <v>107</v>
      </c>
      <c r="S12" s="178" t="s">
        <v>0</v>
      </c>
      <c r="T12" s="181">
        <f>第一週明細!W42</f>
        <v>32.4</v>
      </c>
    </row>
    <row r="13" spans="1:25" ht="39.950000000000003" customHeight="1" thickBot="1">
      <c r="A13" s="352" t="s">
        <v>140</v>
      </c>
      <c r="B13" s="352"/>
      <c r="C13" s="352"/>
      <c r="D13" s="352"/>
      <c r="E13" s="296" t="s">
        <v>139</v>
      </c>
      <c r="F13" s="296"/>
      <c r="G13" s="296"/>
      <c r="H13" s="296"/>
      <c r="I13" s="312" t="s">
        <v>138</v>
      </c>
      <c r="J13" s="313"/>
      <c r="K13" s="313"/>
      <c r="L13" s="314"/>
      <c r="M13" s="312" t="s">
        <v>137</v>
      </c>
      <c r="N13" s="313"/>
      <c r="O13" s="313"/>
      <c r="P13" s="314"/>
      <c r="Q13" s="312" t="s">
        <v>136</v>
      </c>
      <c r="R13" s="313"/>
      <c r="S13" s="313"/>
      <c r="T13" s="314"/>
    </row>
    <row r="14" spans="1:25" s="177" customFormat="1" ht="36.950000000000003" customHeight="1">
      <c r="A14" s="315" t="s">
        <v>60</v>
      </c>
      <c r="B14" s="316"/>
      <c r="C14" s="316"/>
      <c r="D14" s="317"/>
      <c r="E14" s="306" t="s">
        <v>61</v>
      </c>
      <c r="F14" s="307"/>
      <c r="G14" s="307"/>
      <c r="H14" s="308"/>
      <c r="I14" s="315" t="s">
        <v>60</v>
      </c>
      <c r="J14" s="316"/>
      <c r="K14" s="316"/>
      <c r="L14" s="317"/>
      <c r="M14" s="306" t="s">
        <v>59</v>
      </c>
      <c r="N14" s="307"/>
      <c r="O14" s="307"/>
      <c r="P14" s="308"/>
      <c r="Q14" s="293" t="s">
        <v>135</v>
      </c>
      <c r="R14" s="294"/>
      <c r="S14" s="294"/>
      <c r="T14" s="295"/>
    </row>
    <row r="15" spans="1:25" s="177" customFormat="1" ht="36.950000000000003" customHeight="1">
      <c r="A15" s="322" t="s">
        <v>134</v>
      </c>
      <c r="B15" s="323"/>
      <c r="C15" s="323"/>
      <c r="D15" s="324"/>
      <c r="E15" s="322" t="s">
        <v>133</v>
      </c>
      <c r="F15" s="323"/>
      <c r="G15" s="323"/>
      <c r="H15" s="324"/>
      <c r="I15" s="322" t="s">
        <v>132</v>
      </c>
      <c r="J15" s="323"/>
      <c r="K15" s="323"/>
      <c r="L15" s="324"/>
      <c r="M15" s="322" t="s">
        <v>131</v>
      </c>
      <c r="N15" s="323"/>
      <c r="O15" s="323"/>
      <c r="P15" s="324"/>
      <c r="Q15" s="322" t="s">
        <v>130</v>
      </c>
      <c r="R15" s="323"/>
      <c r="S15" s="323"/>
      <c r="T15" s="324"/>
      <c r="V15" s="337"/>
      <c r="W15" s="337"/>
      <c r="X15" s="337"/>
      <c r="Y15" s="337"/>
    </row>
    <row r="16" spans="1:25" s="177" customFormat="1" ht="36.950000000000003" customHeight="1">
      <c r="A16" s="318" t="s">
        <v>129</v>
      </c>
      <c r="B16" s="319"/>
      <c r="C16" s="319"/>
      <c r="D16" s="320"/>
      <c r="E16" s="318" t="s">
        <v>128</v>
      </c>
      <c r="F16" s="319"/>
      <c r="G16" s="319"/>
      <c r="H16" s="320"/>
      <c r="I16" s="318" t="s">
        <v>51</v>
      </c>
      <c r="J16" s="319"/>
      <c r="K16" s="319"/>
      <c r="L16" s="320"/>
      <c r="M16" s="318" t="s">
        <v>127</v>
      </c>
      <c r="N16" s="319"/>
      <c r="O16" s="319"/>
      <c r="P16" s="320"/>
      <c r="Q16" s="318" t="s">
        <v>126</v>
      </c>
      <c r="R16" s="319"/>
      <c r="S16" s="319"/>
      <c r="T16" s="320"/>
    </row>
    <row r="17" spans="1:20" s="177" customFormat="1" ht="36.950000000000003" customHeight="1">
      <c r="A17" s="300" t="s">
        <v>80</v>
      </c>
      <c r="B17" s="301"/>
      <c r="C17" s="301"/>
      <c r="D17" s="302"/>
      <c r="E17" s="300" t="s">
        <v>125</v>
      </c>
      <c r="F17" s="301"/>
      <c r="G17" s="301"/>
      <c r="H17" s="302"/>
      <c r="I17" s="300" t="s">
        <v>124</v>
      </c>
      <c r="J17" s="301"/>
      <c r="K17" s="301"/>
      <c r="L17" s="302"/>
      <c r="M17" s="300" t="s">
        <v>45</v>
      </c>
      <c r="N17" s="301"/>
      <c r="O17" s="301"/>
      <c r="P17" s="302"/>
      <c r="Q17" s="300" t="s">
        <v>123</v>
      </c>
      <c r="R17" s="301"/>
      <c r="S17" s="301"/>
      <c r="T17" s="302"/>
    </row>
    <row r="18" spans="1:20" s="177" customFormat="1" ht="36.950000000000003" customHeight="1" thickBot="1">
      <c r="A18" s="303" t="s">
        <v>42</v>
      </c>
      <c r="B18" s="304"/>
      <c r="C18" s="304"/>
      <c r="D18" s="305"/>
      <c r="E18" s="303" t="s">
        <v>42</v>
      </c>
      <c r="F18" s="304"/>
      <c r="G18" s="304"/>
      <c r="H18" s="305"/>
      <c r="I18" s="303" t="s">
        <v>41</v>
      </c>
      <c r="J18" s="304"/>
      <c r="K18" s="304"/>
      <c r="L18" s="305"/>
      <c r="M18" s="303" t="s">
        <v>42</v>
      </c>
      <c r="N18" s="304"/>
      <c r="O18" s="304"/>
      <c r="P18" s="305"/>
      <c r="Q18" s="303" t="s">
        <v>41</v>
      </c>
      <c r="R18" s="304"/>
      <c r="S18" s="304"/>
      <c r="T18" s="305"/>
    </row>
    <row r="19" spans="1:20" s="177" customFormat="1" ht="36.950000000000003" customHeight="1">
      <c r="A19" s="297" t="s">
        <v>122</v>
      </c>
      <c r="B19" s="298"/>
      <c r="C19" s="298"/>
      <c r="D19" s="299"/>
      <c r="E19" s="297" t="s">
        <v>121</v>
      </c>
      <c r="F19" s="298"/>
      <c r="G19" s="298"/>
      <c r="H19" s="299"/>
      <c r="I19" s="297" t="s">
        <v>120</v>
      </c>
      <c r="J19" s="298"/>
      <c r="K19" s="298"/>
      <c r="L19" s="299"/>
      <c r="M19" s="297" t="s">
        <v>119</v>
      </c>
      <c r="N19" s="298"/>
      <c r="O19" s="298"/>
      <c r="P19" s="299"/>
      <c r="Q19" s="297" t="s">
        <v>118</v>
      </c>
      <c r="R19" s="298"/>
      <c r="S19" s="298"/>
      <c r="T19" s="299"/>
    </row>
    <row r="20" spans="1:20" s="177" customFormat="1" ht="1.5" customHeight="1">
      <c r="A20" s="292"/>
      <c r="B20" s="354"/>
      <c r="C20" s="354"/>
      <c r="D20" s="355"/>
      <c r="E20" s="309"/>
      <c r="F20" s="310"/>
      <c r="G20" s="310"/>
      <c r="H20" s="311"/>
      <c r="I20" s="309"/>
      <c r="J20" s="310"/>
      <c r="K20" s="310"/>
      <c r="L20" s="311"/>
      <c r="M20" s="311"/>
      <c r="N20" s="290"/>
      <c r="O20" s="290"/>
      <c r="P20" s="290"/>
      <c r="Q20" s="349"/>
      <c r="R20" s="350"/>
      <c r="S20" s="350"/>
      <c r="T20" s="351"/>
    </row>
    <row r="21" spans="1:20" ht="29.25" customHeight="1">
      <c r="A21" s="180" t="s">
        <v>30</v>
      </c>
      <c r="B21" s="180" t="s">
        <v>117</v>
      </c>
      <c r="C21" s="180" t="s">
        <v>2</v>
      </c>
      <c r="D21" s="180" t="s">
        <v>116</v>
      </c>
      <c r="E21" s="171" t="s">
        <v>30</v>
      </c>
      <c r="F21" s="171">
        <f>'第二週明細 (2)'!W20</f>
        <v>814.2</v>
      </c>
      <c r="G21" s="171" t="s">
        <v>2</v>
      </c>
      <c r="H21" s="171">
        <f>'第二週明細 (2)'!W16</f>
        <v>35</v>
      </c>
      <c r="I21" s="171" t="s">
        <v>30</v>
      </c>
      <c r="J21" s="171">
        <f>'第二週明細 (2)'!W28</f>
        <v>716.1</v>
      </c>
      <c r="K21" s="171" t="s">
        <v>2</v>
      </c>
      <c r="L21" s="171">
        <f>'第二週明細 (2)'!W24</f>
        <v>27.5</v>
      </c>
      <c r="M21" s="171" t="s">
        <v>30</v>
      </c>
      <c r="N21" s="171">
        <f>'第二週明細 (2)'!W36</f>
        <v>705.9</v>
      </c>
      <c r="O21" s="171" t="s">
        <v>2</v>
      </c>
      <c r="P21" s="171">
        <f>'第二週明細 (2)'!W32</f>
        <v>26.5</v>
      </c>
      <c r="Q21" s="171" t="s">
        <v>30</v>
      </c>
      <c r="R21" s="171">
        <f>'第二週明細 (2)'!W44</f>
        <v>720</v>
      </c>
      <c r="S21" s="171" t="s">
        <v>2</v>
      </c>
      <c r="T21" s="175">
        <f>'第二週明細 (2)'!W40</f>
        <v>28</v>
      </c>
    </row>
    <row r="22" spans="1:20" ht="28.5" customHeight="1" thickBot="1">
      <c r="A22" s="179" t="s">
        <v>1</v>
      </c>
      <c r="B22" s="178" t="s">
        <v>115</v>
      </c>
      <c r="C22" s="178" t="s">
        <v>0</v>
      </c>
      <c r="D22" s="178" t="s">
        <v>114</v>
      </c>
      <c r="E22" s="165" t="s">
        <v>1</v>
      </c>
      <c r="F22" s="165">
        <f>'第二週明細 (2)'!W14</f>
        <v>104.5</v>
      </c>
      <c r="G22" s="165" t="s">
        <v>0</v>
      </c>
      <c r="H22" s="165">
        <f>'第二週明細 (2)'!W18</f>
        <v>37.799999999999997</v>
      </c>
      <c r="I22" s="165" t="s">
        <v>1</v>
      </c>
      <c r="J22" s="165">
        <f>'第二週明細 (2)'!W22</f>
        <v>99.5</v>
      </c>
      <c r="K22" s="165" t="s">
        <v>0</v>
      </c>
      <c r="L22" s="165">
        <f>'第二週明細 (2)'!W26</f>
        <v>31.4</v>
      </c>
      <c r="M22" s="165" t="s">
        <v>1</v>
      </c>
      <c r="N22" s="165">
        <f>'第二週明細 (2)'!W30</f>
        <v>100</v>
      </c>
      <c r="O22" s="165" t="s">
        <v>0</v>
      </c>
      <c r="P22" s="165">
        <f>'第二週明細 (2)'!W34</f>
        <v>30.099999999999998</v>
      </c>
      <c r="Q22" s="165" t="s">
        <v>1</v>
      </c>
      <c r="R22" s="165">
        <f>'第二週明細 (2)'!W38</f>
        <v>99</v>
      </c>
      <c r="S22" s="165" t="s">
        <v>0</v>
      </c>
      <c r="T22" s="169">
        <f>'第二週明細 (2)'!W42</f>
        <v>32</v>
      </c>
    </row>
    <row r="23" spans="1:20" ht="39.950000000000003" customHeight="1" thickBot="1">
      <c r="A23" s="296" t="s">
        <v>113</v>
      </c>
      <c r="B23" s="296"/>
      <c r="C23" s="296"/>
      <c r="D23" s="296"/>
      <c r="E23" s="296" t="s">
        <v>112</v>
      </c>
      <c r="F23" s="296"/>
      <c r="G23" s="296"/>
      <c r="H23" s="296"/>
      <c r="I23" s="312" t="s">
        <v>111</v>
      </c>
      <c r="J23" s="313"/>
      <c r="K23" s="313"/>
      <c r="L23" s="314"/>
      <c r="M23" s="312" t="s">
        <v>110</v>
      </c>
      <c r="N23" s="313"/>
      <c r="O23" s="313"/>
      <c r="P23" s="314"/>
      <c r="Q23" s="312" t="s">
        <v>109</v>
      </c>
      <c r="R23" s="313"/>
      <c r="S23" s="313"/>
      <c r="T23" s="314"/>
    </row>
    <row r="24" spans="1:20" s="177" customFormat="1" ht="36.950000000000003" customHeight="1">
      <c r="A24" s="315" t="s">
        <v>60</v>
      </c>
      <c r="B24" s="316"/>
      <c r="C24" s="316"/>
      <c r="D24" s="317"/>
      <c r="E24" s="306" t="s">
        <v>61</v>
      </c>
      <c r="F24" s="307"/>
      <c r="G24" s="307"/>
      <c r="H24" s="308"/>
      <c r="I24" s="315" t="s">
        <v>60</v>
      </c>
      <c r="J24" s="316"/>
      <c r="K24" s="316"/>
      <c r="L24" s="317"/>
      <c r="M24" s="306" t="s">
        <v>59</v>
      </c>
      <c r="N24" s="307"/>
      <c r="O24" s="307"/>
      <c r="P24" s="308"/>
      <c r="Q24" s="293" t="s">
        <v>108</v>
      </c>
      <c r="R24" s="294"/>
      <c r="S24" s="294"/>
      <c r="T24" s="295"/>
    </row>
    <row r="25" spans="1:20" s="177" customFormat="1" ht="36.950000000000003" customHeight="1">
      <c r="A25" s="322" t="s">
        <v>107</v>
      </c>
      <c r="B25" s="323"/>
      <c r="C25" s="323"/>
      <c r="D25" s="324"/>
      <c r="E25" s="322" t="s">
        <v>106</v>
      </c>
      <c r="F25" s="323"/>
      <c r="G25" s="323"/>
      <c r="H25" s="324"/>
      <c r="I25" s="322" t="s">
        <v>105</v>
      </c>
      <c r="J25" s="323"/>
      <c r="K25" s="323"/>
      <c r="L25" s="324"/>
      <c r="M25" s="322" t="s">
        <v>104</v>
      </c>
      <c r="N25" s="323"/>
      <c r="O25" s="323"/>
      <c r="P25" s="324"/>
      <c r="Q25" s="322" t="s">
        <v>53</v>
      </c>
      <c r="R25" s="323"/>
      <c r="S25" s="323"/>
      <c r="T25" s="324"/>
    </row>
    <row r="26" spans="1:20" s="177" customFormat="1" ht="36.950000000000003" customHeight="1">
      <c r="A26" s="318" t="s">
        <v>103</v>
      </c>
      <c r="B26" s="319"/>
      <c r="C26" s="319"/>
      <c r="D26" s="320"/>
      <c r="E26" s="318" t="s">
        <v>102</v>
      </c>
      <c r="F26" s="319"/>
      <c r="G26" s="319"/>
      <c r="H26" s="320"/>
      <c r="I26" s="318" t="s">
        <v>50</v>
      </c>
      <c r="J26" s="319"/>
      <c r="K26" s="319"/>
      <c r="L26" s="320"/>
      <c r="M26" s="318" t="s">
        <v>101</v>
      </c>
      <c r="N26" s="319"/>
      <c r="O26" s="319"/>
      <c r="P26" s="320"/>
      <c r="Q26" s="318" t="s">
        <v>100</v>
      </c>
      <c r="R26" s="319"/>
      <c r="S26" s="319"/>
      <c r="T26" s="320"/>
    </row>
    <row r="27" spans="1:20" s="177" customFormat="1" ht="36.950000000000003" customHeight="1">
      <c r="A27" s="300" t="s">
        <v>99</v>
      </c>
      <c r="B27" s="301"/>
      <c r="C27" s="301"/>
      <c r="D27" s="302"/>
      <c r="E27" s="300" t="s">
        <v>98</v>
      </c>
      <c r="F27" s="301"/>
      <c r="G27" s="301"/>
      <c r="H27" s="302"/>
      <c r="I27" s="300" t="s">
        <v>80</v>
      </c>
      <c r="J27" s="301"/>
      <c r="K27" s="301"/>
      <c r="L27" s="302"/>
      <c r="M27" s="300" t="s">
        <v>97</v>
      </c>
      <c r="N27" s="301"/>
      <c r="O27" s="301"/>
      <c r="P27" s="302"/>
      <c r="Q27" s="300" t="s">
        <v>96</v>
      </c>
      <c r="R27" s="301"/>
      <c r="S27" s="301"/>
      <c r="T27" s="302"/>
    </row>
    <row r="28" spans="1:20" s="177" customFormat="1" ht="36.950000000000003" customHeight="1" thickBot="1">
      <c r="A28" s="303" t="s">
        <v>42</v>
      </c>
      <c r="B28" s="304"/>
      <c r="C28" s="304"/>
      <c r="D28" s="305"/>
      <c r="E28" s="303" t="s">
        <v>42</v>
      </c>
      <c r="F28" s="304"/>
      <c r="G28" s="304"/>
      <c r="H28" s="305"/>
      <c r="I28" s="303" t="s">
        <v>41</v>
      </c>
      <c r="J28" s="304"/>
      <c r="K28" s="304"/>
      <c r="L28" s="305"/>
      <c r="M28" s="303" t="s">
        <v>42</v>
      </c>
      <c r="N28" s="304"/>
      <c r="O28" s="304"/>
      <c r="P28" s="305"/>
      <c r="Q28" s="303" t="s">
        <v>41</v>
      </c>
      <c r="R28" s="304"/>
      <c r="S28" s="304"/>
      <c r="T28" s="305"/>
    </row>
    <row r="29" spans="1:20" s="177" customFormat="1" ht="36.950000000000003" customHeight="1">
      <c r="A29" s="297" t="s">
        <v>72</v>
      </c>
      <c r="B29" s="298"/>
      <c r="C29" s="298"/>
      <c r="D29" s="299"/>
      <c r="E29" s="297" t="s">
        <v>95</v>
      </c>
      <c r="F29" s="298"/>
      <c r="G29" s="298"/>
      <c r="H29" s="299"/>
      <c r="I29" s="297" t="s">
        <v>94</v>
      </c>
      <c r="J29" s="298"/>
      <c r="K29" s="298"/>
      <c r="L29" s="299"/>
      <c r="M29" s="297" t="s">
        <v>36</v>
      </c>
      <c r="N29" s="298"/>
      <c r="O29" s="298"/>
      <c r="P29" s="299"/>
      <c r="Q29" s="297" t="s">
        <v>38</v>
      </c>
      <c r="R29" s="298"/>
      <c r="S29" s="298"/>
      <c r="T29" s="299"/>
    </row>
    <row r="30" spans="1:20" s="177" customFormat="1" ht="2.25" customHeight="1">
      <c r="A30" s="353"/>
      <c r="B30" s="310"/>
      <c r="C30" s="310"/>
      <c r="D30" s="311"/>
      <c r="E30" s="309"/>
      <c r="F30" s="310"/>
      <c r="G30" s="310"/>
      <c r="H30" s="311"/>
      <c r="I30" s="309"/>
      <c r="J30" s="310"/>
      <c r="K30" s="310"/>
      <c r="L30" s="311"/>
      <c r="M30" s="309"/>
      <c r="N30" s="310"/>
      <c r="O30" s="310"/>
      <c r="P30" s="311"/>
      <c r="Q30" s="309"/>
      <c r="R30" s="310"/>
      <c r="S30" s="310"/>
      <c r="T30" s="321"/>
    </row>
    <row r="31" spans="1:20" ht="25.5" customHeight="1">
      <c r="A31" s="172" t="s">
        <v>30</v>
      </c>
      <c r="B31" s="171">
        <f>'第三週明細 (2)'!W12</f>
        <v>737.5</v>
      </c>
      <c r="C31" s="171" t="s">
        <v>2</v>
      </c>
      <c r="D31" s="171">
        <f>'第三週明細 (2)'!W8</f>
        <v>26.5</v>
      </c>
      <c r="E31" s="171" t="s">
        <v>30</v>
      </c>
      <c r="F31" s="171">
        <f>'第三週明細 (2)'!W20</f>
        <v>856</v>
      </c>
      <c r="G31" s="171" t="s">
        <v>2</v>
      </c>
      <c r="H31" s="171">
        <f>'第三週明細 (2)'!W16</f>
        <v>36</v>
      </c>
      <c r="I31" s="171" t="s">
        <v>30</v>
      </c>
      <c r="J31" s="171">
        <f>'第三週明細 (2)'!W28</f>
        <v>716.1</v>
      </c>
      <c r="K31" s="171" t="s">
        <v>2</v>
      </c>
      <c r="L31" s="171">
        <f>'第三週明細 (2)'!W24</f>
        <v>27.5</v>
      </c>
      <c r="M31" s="171" t="s">
        <v>30</v>
      </c>
      <c r="N31" s="171">
        <v>735</v>
      </c>
      <c r="O31" s="171" t="s">
        <v>2</v>
      </c>
      <c r="P31" s="171" t="s">
        <v>31</v>
      </c>
      <c r="Q31" s="171" t="s">
        <v>30</v>
      </c>
      <c r="R31" s="171">
        <f>'第三週明細 (2)'!W44</f>
        <v>748.6</v>
      </c>
      <c r="S31" s="171" t="s">
        <v>2</v>
      </c>
      <c r="T31" s="175">
        <f>'第三週明細 (2)'!W40</f>
        <v>25</v>
      </c>
    </row>
    <row r="32" spans="1:20" ht="28.5" customHeight="1" thickBot="1">
      <c r="A32" s="166" t="s">
        <v>1</v>
      </c>
      <c r="B32" s="165">
        <f>'第三週明細 (2)'!W6</f>
        <v>107</v>
      </c>
      <c r="C32" s="165" t="s">
        <v>0</v>
      </c>
      <c r="D32" s="165">
        <f>'第三週明細 (2)'!W10</f>
        <v>30.999999999999996</v>
      </c>
      <c r="E32" s="165" t="s">
        <v>1</v>
      </c>
      <c r="F32" s="165">
        <f>'第三週明細 (2)'!W14</f>
        <v>111</v>
      </c>
      <c r="G32" s="165" t="s">
        <v>0</v>
      </c>
      <c r="H32" s="165">
        <f>'第三週明細 (2)'!W18</f>
        <v>40</v>
      </c>
      <c r="I32" s="165" t="s">
        <v>1</v>
      </c>
      <c r="J32" s="165">
        <f>'第三週明細 (2)'!W22</f>
        <v>99.5</v>
      </c>
      <c r="K32" s="165" t="s">
        <v>0</v>
      </c>
      <c r="L32" s="165">
        <f>'第三週明細 (2)'!W26</f>
        <v>31.4</v>
      </c>
      <c r="M32" s="165" t="s">
        <v>1</v>
      </c>
      <c r="N32" s="165">
        <v>103</v>
      </c>
      <c r="O32" s="165" t="s">
        <v>0</v>
      </c>
      <c r="P32" s="165" t="s">
        <v>93</v>
      </c>
      <c r="Q32" s="165" t="s">
        <v>1</v>
      </c>
      <c r="R32" s="165">
        <f>'第三週明細 (2)'!W38</f>
        <v>110.5</v>
      </c>
      <c r="S32" s="165" t="s">
        <v>0</v>
      </c>
      <c r="T32" s="169">
        <f>'第三週明細 (2)'!W42</f>
        <v>32.9</v>
      </c>
    </row>
    <row r="33" spans="1:20" ht="35.1" customHeight="1" thickBot="1">
      <c r="A33" s="296" t="s">
        <v>92</v>
      </c>
      <c r="B33" s="296"/>
      <c r="C33" s="296"/>
      <c r="D33" s="296"/>
      <c r="E33" s="296" t="s">
        <v>91</v>
      </c>
      <c r="F33" s="296"/>
      <c r="G33" s="296"/>
      <c r="H33" s="296"/>
      <c r="I33" s="312" t="s">
        <v>90</v>
      </c>
      <c r="J33" s="313"/>
      <c r="K33" s="313"/>
      <c r="L33" s="314"/>
      <c r="M33" s="312" t="s">
        <v>89</v>
      </c>
      <c r="N33" s="313"/>
      <c r="O33" s="313"/>
      <c r="P33" s="314"/>
      <c r="Q33" s="312" t="s">
        <v>88</v>
      </c>
      <c r="R33" s="313"/>
      <c r="S33" s="313"/>
      <c r="T33" s="314"/>
    </row>
    <row r="34" spans="1:20" s="177" customFormat="1" ht="36.950000000000003" customHeight="1">
      <c r="A34" s="315" t="s">
        <v>60</v>
      </c>
      <c r="B34" s="316"/>
      <c r="C34" s="316"/>
      <c r="D34" s="317"/>
      <c r="E34" s="306" t="s">
        <v>61</v>
      </c>
      <c r="F34" s="307"/>
      <c r="G34" s="307"/>
      <c r="H34" s="308"/>
      <c r="I34" s="315" t="s">
        <v>60</v>
      </c>
      <c r="J34" s="316"/>
      <c r="K34" s="316"/>
      <c r="L34" s="317"/>
      <c r="M34" s="306" t="s">
        <v>59</v>
      </c>
      <c r="N34" s="307"/>
      <c r="O34" s="307"/>
      <c r="P34" s="308"/>
      <c r="Q34" s="293" t="s">
        <v>87</v>
      </c>
      <c r="R34" s="294"/>
      <c r="S34" s="294"/>
      <c r="T34" s="295"/>
    </row>
    <row r="35" spans="1:20" s="177" customFormat="1" ht="36.950000000000003" customHeight="1">
      <c r="A35" s="322" t="s">
        <v>86</v>
      </c>
      <c r="B35" s="323"/>
      <c r="C35" s="323"/>
      <c r="D35" s="324"/>
      <c r="E35" s="322" t="s">
        <v>85</v>
      </c>
      <c r="F35" s="323"/>
      <c r="G35" s="323"/>
      <c r="H35" s="324"/>
      <c r="I35" s="322" t="s">
        <v>84</v>
      </c>
      <c r="J35" s="323"/>
      <c r="K35" s="323"/>
      <c r="L35" s="324"/>
      <c r="M35" s="322" t="s">
        <v>83</v>
      </c>
      <c r="N35" s="323"/>
      <c r="O35" s="323"/>
      <c r="P35" s="324"/>
      <c r="Q35" s="322" t="s">
        <v>82</v>
      </c>
      <c r="R35" s="323"/>
      <c r="S35" s="323"/>
      <c r="T35" s="324"/>
    </row>
    <row r="36" spans="1:20" s="177" customFormat="1" ht="36.950000000000003" customHeight="1">
      <c r="A36" s="318" t="s">
        <v>81</v>
      </c>
      <c r="B36" s="319"/>
      <c r="C36" s="319"/>
      <c r="D36" s="320"/>
      <c r="E36" s="318" t="s">
        <v>80</v>
      </c>
      <c r="F36" s="319"/>
      <c r="G36" s="319"/>
      <c r="H36" s="320"/>
      <c r="I36" s="318" t="s">
        <v>79</v>
      </c>
      <c r="J36" s="319"/>
      <c r="K36" s="319"/>
      <c r="L36" s="320"/>
      <c r="M36" s="318" t="s">
        <v>78</v>
      </c>
      <c r="N36" s="319"/>
      <c r="O36" s="319"/>
      <c r="P36" s="320"/>
      <c r="Q36" s="318" t="s">
        <v>77</v>
      </c>
      <c r="R36" s="319"/>
      <c r="S36" s="319"/>
      <c r="T36" s="320"/>
    </row>
    <row r="37" spans="1:20" s="177" customFormat="1" ht="36.950000000000003" customHeight="1">
      <c r="A37" s="300" t="s">
        <v>76</v>
      </c>
      <c r="B37" s="301"/>
      <c r="C37" s="301"/>
      <c r="D37" s="302"/>
      <c r="E37" s="300" t="s">
        <v>75</v>
      </c>
      <c r="F37" s="301"/>
      <c r="G37" s="301"/>
      <c r="H37" s="302"/>
      <c r="I37" s="300" t="s">
        <v>74</v>
      </c>
      <c r="J37" s="301"/>
      <c r="K37" s="301"/>
      <c r="L37" s="302"/>
      <c r="M37" s="300" t="s">
        <v>51</v>
      </c>
      <c r="N37" s="301"/>
      <c r="O37" s="301"/>
      <c r="P37" s="302"/>
      <c r="Q37" s="300" t="s">
        <v>73</v>
      </c>
      <c r="R37" s="301"/>
      <c r="S37" s="301"/>
      <c r="T37" s="302"/>
    </row>
    <row r="38" spans="1:20" s="177" customFormat="1" ht="36.950000000000003" customHeight="1" thickBot="1">
      <c r="A38" s="303" t="s">
        <v>42</v>
      </c>
      <c r="B38" s="304"/>
      <c r="C38" s="304"/>
      <c r="D38" s="305"/>
      <c r="E38" s="303" t="s">
        <v>42</v>
      </c>
      <c r="F38" s="304"/>
      <c r="G38" s="304"/>
      <c r="H38" s="305"/>
      <c r="I38" s="303" t="s">
        <v>41</v>
      </c>
      <c r="J38" s="304"/>
      <c r="K38" s="304"/>
      <c r="L38" s="305"/>
      <c r="M38" s="303" t="s">
        <v>42</v>
      </c>
      <c r="N38" s="304"/>
      <c r="O38" s="304"/>
      <c r="P38" s="305"/>
      <c r="Q38" s="303" t="s">
        <v>41</v>
      </c>
      <c r="R38" s="304"/>
      <c r="S38" s="304"/>
      <c r="T38" s="305"/>
    </row>
    <row r="39" spans="1:20" s="177" customFormat="1" ht="36.950000000000003" customHeight="1">
      <c r="A39" s="297" t="s">
        <v>72</v>
      </c>
      <c r="B39" s="298"/>
      <c r="C39" s="298"/>
      <c r="D39" s="299"/>
      <c r="E39" s="297" t="s">
        <v>71</v>
      </c>
      <c r="F39" s="298"/>
      <c r="G39" s="298"/>
      <c r="H39" s="299"/>
      <c r="I39" s="297" t="s">
        <v>70</v>
      </c>
      <c r="J39" s="298"/>
      <c r="K39" s="298"/>
      <c r="L39" s="299"/>
      <c r="M39" s="297" t="s">
        <v>69</v>
      </c>
      <c r="N39" s="298"/>
      <c r="O39" s="298"/>
      <c r="P39" s="299"/>
      <c r="Q39" s="297" t="s">
        <v>68</v>
      </c>
      <c r="R39" s="298"/>
      <c r="S39" s="298"/>
      <c r="T39" s="299"/>
    </row>
    <row r="40" spans="1:20" s="177" customFormat="1" ht="1.5" customHeight="1">
      <c r="A40" s="353"/>
      <c r="B40" s="310"/>
      <c r="C40" s="310"/>
      <c r="D40" s="311"/>
      <c r="E40" s="309"/>
      <c r="F40" s="310"/>
      <c r="G40" s="310"/>
      <c r="H40" s="311"/>
      <c r="I40" s="309"/>
      <c r="J40" s="310"/>
      <c r="K40" s="310"/>
      <c r="L40" s="311"/>
      <c r="M40" s="309"/>
      <c r="N40" s="310"/>
      <c r="O40" s="310"/>
      <c r="P40" s="311"/>
      <c r="Q40" s="309"/>
      <c r="R40" s="310"/>
      <c r="S40" s="310"/>
      <c r="T40" s="321"/>
    </row>
    <row r="41" spans="1:20" ht="24" customHeight="1">
      <c r="A41" s="172" t="s">
        <v>30</v>
      </c>
      <c r="B41" s="171">
        <f>'第四周明細 (2)'!W12</f>
        <v>736.6</v>
      </c>
      <c r="C41" s="171" t="s">
        <v>2</v>
      </c>
      <c r="D41" s="171">
        <f>'第四周明細 (2)'!W8</f>
        <v>27</v>
      </c>
      <c r="E41" s="171" t="s">
        <v>30</v>
      </c>
      <c r="F41" s="171">
        <f>'第四周明細 (2)'!W20</f>
        <v>855.4</v>
      </c>
      <c r="G41" s="171" t="s">
        <v>2</v>
      </c>
      <c r="H41" s="171">
        <f>'第四周明細 (2)'!W16</f>
        <v>35</v>
      </c>
      <c r="I41" s="171" t="s">
        <v>30</v>
      </c>
      <c r="J41" s="171">
        <f>'第四周明細 (2)'!W28</f>
        <v>733.5</v>
      </c>
      <c r="K41" s="171" t="s">
        <v>13</v>
      </c>
      <c r="L41" s="171">
        <f>'第四周明細 (2)'!W24</f>
        <v>28.5</v>
      </c>
      <c r="M41" s="171" t="s">
        <v>30</v>
      </c>
      <c r="N41" s="171">
        <f>'第四周明細 (2)'!W36</f>
        <v>720.9</v>
      </c>
      <c r="O41" s="171" t="s">
        <v>2</v>
      </c>
      <c r="P41" s="176" t="s">
        <v>67</v>
      </c>
      <c r="Q41" s="171" t="s">
        <v>30</v>
      </c>
      <c r="R41" s="171">
        <f>'第四周明細 (2)'!W44</f>
        <v>752.5</v>
      </c>
      <c r="S41" s="171" t="s">
        <v>2</v>
      </c>
      <c r="T41" s="175">
        <f>'第四周明細 (2)'!W40</f>
        <v>25.5</v>
      </c>
    </row>
    <row r="42" spans="1:20" ht="24.75" customHeight="1" thickBot="1">
      <c r="A42" s="166" t="s">
        <v>1</v>
      </c>
      <c r="B42" s="165">
        <f>'第四周明細 (2)'!W6</f>
        <v>105.5</v>
      </c>
      <c r="C42" s="165" t="s">
        <v>0</v>
      </c>
      <c r="D42" s="165">
        <f>'第四周明細 (2)'!W10</f>
        <v>31.400000000000002</v>
      </c>
      <c r="E42" s="165" t="s">
        <v>1</v>
      </c>
      <c r="F42" s="165">
        <f>'第四周明細 (2)'!W14</f>
        <v>113.5</v>
      </c>
      <c r="G42" s="165" t="s">
        <v>0</v>
      </c>
      <c r="H42" s="165">
        <f>'第四周明細 (2)'!W18</f>
        <v>39.1</v>
      </c>
      <c r="I42" s="165" t="s">
        <v>1</v>
      </c>
      <c r="J42" s="165">
        <f>'第四周明細 (2)'!W22</f>
        <v>100.5</v>
      </c>
      <c r="K42" s="165" t="s">
        <v>0</v>
      </c>
      <c r="L42" s="165">
        <f>'第四周明細 (2)'!W26</f>
        <v>33</v>
      </c>
      <c r="M42" s="165" t="s">
        <v>1</v>
      </c>
      <c r="N42" s="165">
        <f>'第四周明細 (2)'!W30</f>
        <v>100.5</v>
      </c>
      <c r="O42" s="165" t="s">
        <v>0</v>
      </c>
      <c r="P42" s="165">
        <f>'第四周明細 (2)'!W34</f>
        <v>31.6</v>
      </c>
      <c r="Q42" s="165" t="s">
        <v>1</v>
      </c>
      <c r="R42" s="165">
        <f>'第四周明細 (2)'!W38</f>
        <v>113</v>
      </c>
      <c r="S42" s="165" t="s">
        <v>0</v>
      </c>
      <c r="T42" s="169">
        <f>'第四周明細 (2)'!W42</f>
        <v>30.5</v>
      </c>
    </row>
    <row r="43" spans="1:20" ht="35.1" customHeight="1" thickBot="1">
      <c r="A43" s="296" t="s">
        <v>66</v>
      </c>
      <c r="B43" s="296"/>
      <c r="C43" s="296"/>
      <c r="D43" s="296"/>
      <c r="E43" s="296" t="s">
        <v>65</v>
      </c>
      <c r="F43" s="296"/>
      <c r="G43" s="296"/>
      <c r="H43" s="296"/>
      <c r="I43" s="312" t="s">
        <v>64</v>
      </c>
      <c r="J43" s="313"/>
      <c r="K43" s="313"/>
      <c r="L43" s="314"/>
      <c r="M43" s="312" t="s">
        <v>63</v>
      </c>
      <c r="N43" s="313"/>
      <c r="O43" s="313"/>
      <c r="P43" s="314"/>
      <c r="Q43" s="312" t="s">
        <v>62</v>
      </c>
      <c r="R43" s="313"/>
      <c r="S43" s="313"/>
      <c r="T43" s="314"/>
    </row>
    <row r="44" spans="1:20" ht="36.950000000000003" customHeight="1">
      <c r="A44" s="315" t="s">
        <v>60</v>
      </c>
      <c r="B44" s="316"/>
      <c r="C44" s="316"/>
      <c r="D44" s="317"/>
      <c r="E44" s="306" t="s">
        <v>61</v>
      </c>
      <c r="F44" s="307"/>
      <c r="G44" s="307"/>
      <c r="H44" s="308"/>
      <c r="I44" s="315" t="s">
        <v>60</v>
      </c>
      <c r="J44" s="316"/>
      <c r="K44" s="316"/>
      <c r="L44" s="317"/>
      <c r="M44" s="306" t="s">
        <v>59</v>
      </c>
      <c r="N44" s="307"/>
      <c r="O44" s="307"/>
      <c r="P44" s="307"/>
      <c r="Q44" s="293" t="s">
        <v>58</v>
      </c>
      <c r="R44" s="294"/>
      <c r="S44" s="294"/>
      <c r="T44" s="295"/>
    </row>
    <row r="45" spans="1:20" ht="36.950000000000003" customHeight="1">
      <c r="A45" s="322" t="s">
        <v>57</v>
      </c>
      <c r="B45" s="323"/>
      <c r="C45" s="323"/>
      <c r="D45" s="324"/>
      <c r="E45" s="322" t="s">
        <v>56</v>
      </c>
      <c r="F45" s="323"/>
      <c r="G45" s="323"/>
      <c r="H45" s="324"/>
      <c r="I45" s="322" t="s">
        <v>55</v>
      </c>
      <c r="J45" s="323"/>
      <c r="K45" s="323"/>
      <c r="L45" s="324"/>
      <c r="M45" s="322" t="s">
        <v>54</v>
      </c>
      <c r="N45" s="323"/>
      <c r="O45" s="323"/>
      <c r="P45" s="324"/>
      <c r="Q45" s="322" t="s">
        <v>53</v>
      </c>
      <c r="R45" s="323"/>
      <c r="S45" s="323"/>
      <c r="T45" s="324"/>
    </row>
    <row r="46" spans="1:20" ht="36.950000000000003" customHeight="1">
      <c r="A46" s="318" t="s">
        <v>52</v>
      </c>
      <c r="B46" s="319"/>
      <c r="C46" s="319"/>
      <c r="D46" s="320"/>
      <c r="E46" s="318" t="s">
        <v>51</v>
      </c>
      <c r="F46" s="319"/>
      <c r="G46" s="319"/>
      <c r="H46" s="320"/>
      <c r="I46" s="318" t="s">
        <v>50</v>
      </c>
      <c r="J46" s="319"/>
      <c r="K46" s="319"/>
      <c r="L46" s="320"/>
      <c r="M46" s="318" t="s">
        <v>49</v>
      </c>
      <c r="N46" s="319"/>
      <c r="O46" s="319"/>
      <c r="P46" s="320"/>
      <c r="Q46" s="318" t="s">
        <v>48</v>
      </c>
      <c r="R46" s="319"/>
      <c r="S46" s="319"/>
      <c r="T46" s="320"/>
    </row>
    <row r="47" spans="1:20" ht="36.950000000000003" customHeight="1">
      <c r="A47" s="300" t="s">
        <v>47</v>
      </c>
      <c r="B47" s="301"/>
      <c r="C47" s="301"/>
      <c r="D47" s="302"/>
      <c r="E47" s="300" t="s">
        <v>46</v>
      </c>
      <c r="F47" s="301"/>
      <c r="G47" s="301"/>
      <c r="H47" s="302"/>
      <c r="I47" s="300" t="s">
        <v>45</v>
      </c>
      <c r="J47" s="301"/>
      <c r="K47" s="301"/>
      <c r="L47" s="302"/>
      <c r="M47" s="300" t="s">
        <v>44</v>
      </c>
      <c r="N47" s="301"/>
      <c r="O47" s="301"/>
      <c r="P47" s="302"/>
      <c r="Q47" s="300" t="s">
        <v>43</v>
      </c>
      <c r="R47" s="301"/>
      <c r="S47" s="301"/>
      <c r="T47" s="302"/>
    </row>
    <row r="48" spans="1:20" ht="36.950000000000003" customHeight="1" thickBot="1">
      <c r="A48" s="303" t="s">
        <v>42</v>
      </c>
      <c r="B48" s="304"/>
      <c r="C48" s="304"/>
      <c r="D48" s="305"/>
      <c r="E48" s="303" t="s">
        <v>42</v>
      </c>
      <c r="F48" s="304"/>
      <c r="G48" s="304"/>
      <c r="H48" s="305"/>
      <c r="I48" s="303" t="s">
        <v>41</v>
      </c>
      <c r="J48" s="304"/>
      <c r="K48" s="304"/>
      <c r="L48" s="305"/>
      <c r="M48" s="303" t="s">
        <v>42</v>
      </c>
      <c r="N48" s="304"/>
      <c r="O48" s="304"/>
      <c r="P48" s="305"/>
      <c r="Q48" s="303" t="s">
        <v>41</v>
      </c>
      <c r="R48" s="304"/>
      <c r="S48" s="304"/>
      <c r="T48" s="305"/>
    </row>
    <row r="49" spans="1:23" ht="36.950000000000003" customHeight="1">
      <c r="A49" s="297" t="s">
        <v>40</v>
      </c>
      <c r="B49" s="298"/>
      <c r="C49" s="298"/>
      <c r="D49" s="299"/>
      <c r="E49" s="297" t="s">
        <v>39</v>
      </c>
      <c r="F49" s="298"/>
      <c r="G49" s="298"/>
      <c r="H49" s="299"/>
      <c r="I49" s="297" t="s">
        <v>38</v>
      </c>
      <c r="J49" s="298"/>
      <c r="K49" s="298"/>
      <c r="L49" s="299"/>
      <c r="M49" s="297" t="s">
        <v>37</v>
      </c>
      <c r="N49" s="298"/>
      <c r="O49" s="298"/>
      <c r="P49" s="299"/>
      <c r="Q49" s="297" t="s">
        <v>36</v>
      </c>
      <c r="R49" s="298"/>
      <c r="S49" s="298"/>
      <c r="T49" s="299"/>
      <c r="W49" s="158"/>
    </row>
    <row r="50" spans="1:23" ht="2.25" customHeight="1">
      <c r="A50" s="289"/>
      <c r="B50" s="290"/>
      <c r="C50" s="290"/>
      <c r="D50" s="290"/>
      <c r="E50" s="291"/>
      <c r="F50" s="291"/>
      <c r="G50" s="291"/>
      <c r="H50" s="292"/>
      <c r="I50" s="291"/>
      <c r="J50" s="291"/>
      <c r="K50" s="291"/>
      <c r="L50" s="292"/>
      <c r="M50" s="309"/>
      <c r="N50" s="310"/>
      <c r="O50" s="310"/>
      <c r="P50" s="310"/>
      <c r="Q50" s="353"/>
      <c r="R50" s="310"/>
      <c r="S50" s="310"/>
      <c r="T50" s="321"/>
    </row>
    <row r="51" spans="1:23" ht="27" customHeight="1" thickBot="1">
      <c r="A51" s="174" t="s">
        <v>30</v>
      </c>
      <c r="B51" s="173" t="str">
        <f>'[1]第五周明細 '!W12</f>
        <v>702.5K</v>
      </c>
      <c r="C51" s="173" t="s">
        <v>2</v>
      </c>
      <c r="D51" s="173" t="str">
        <f>'[1]第五周明細 '!W8</f>
        <v>22.5g</v>
      </c>
      <c r="E51" s="172" t="s">
        <v>30</v>
      </c>
      <c r="F51" s="171" t="s">
        <v>34</v>
      </c>
      <c r="G51" s="171" t="s">
        <v>2</v>
      </c>
      <c r="H51" s="170" t="s">
        <v>35</v>
      </c>
      <c r="I51" s="172" t="s">
        <v>30</v>
      </c>
      <c r="J51" s="171" t="s">
        <v>34</v>
      </c>
      <c r="K51" s="171" t="s">
        <v>2</v>
      </c>
      <c r="L51" s="170" t="s">
        <v>33</v>
      </c>
      <c r="M51" s="172" t="s">
        <v>30</v>
      </c>
      <c r="N51" s="171" t="s">
        <v>32</v>
      </c>
      <c r="O51" s="171" t="s">
        <v>2</v>
      </c>
      <c r="P51" s="170" t="s">
        <v>31</v>
      </c>
      <c r="Q51" s="166" t="s">
        <v>30</v>
      </c>
      <c r="R51" s="165" t="s">
        <v>29</v>
      </c>
      <c r="S51" s="165" t="s">
        <v>13</v>
      </c>
      <c r="T51" s="169" t="s">
        <v>28</v>
      </c>
    </row>
    <row r="52" spans="1:23" ht="26.25" customHeight="1" thickBot="1">
      <c r="A52" s="168" t="s">
        <v>1</v>
      </c>
      <c r="B52" s="167" t="str">
        <f>'[1]第五周明細 '!W6</f>
        <v>97.5g</v>
      </c>
      <c r="C52" s="167" t="s">
        <v>0</v>
      </c>
      <c r="D52" s="167" t="str">
        <f>'[1]第五周明細 '!W10</f>
        <v>27.5g</v>
      </c>
      <c r="E52" s="166" t="s">
        <v>1</v>
      </c>
      <c r="F52" s="165" t="s">
        <v>27</v>
      </c>
      <c r="G52" s="165" t="s">
        <v>0</v>
      </c>
      <c r="H52" s="164" t="s">
        <v>25</v>
      </c>
      <c r="I52" s="166" t="s">
        <v>1</v>
      </c>
      <c r="J52" s="165" t="s">
        <v>26</v>
      </c>
      <c r="K52" s="165" t="s">
        <v>0</v>
      </c>
      <c r="L52" s="164" t="s">
        <v>25</v>
      </c>
      <c r="M52" s="166" t="s">
        <v>1</v>
      </c>
      <c r="N52" s="165" t="s">
        <v>24</v>
      </c>
      <c r="O52" s="165" t="s">
        <v>0</v>
      </c>
      <c r="P52" s="164" t="s">
        <v>22</v>
      </c>
      <c r="Q52" s="163" t="s">
        <v>14</v>
      </c>
      <c r="R52" s="162" t="s">
        <v>23</v>
      </c>
      <c r="S52" s="161" t="s">
        <v>0</v>
      </c>
      <c r="T52" s="160" t="s">
        <v>22</v>
      </c>
    </row>
    <row r="53" spans="1:23">
      <c r="T53" s="159"/>
    </row>
    <row r="57" spans="1:23">
      <c r="G57" s="158"/>
    </row>
    <row r="59" spans="1:23">
      <c r="D59" s="158"/>
    </row>
    <row r="61" spans="1:23">
      <c r="D61" s="158"/>
      <c r="F61" s="158"/>
    </row>
    <row r="62" spans="1:23">
      <c r="D62" s="158"/>
      <c r="G62" s="158"/>
    </row>
    <row r="63" spans="1:23">
      <c r="G63" s="158"/>
    </row>
    <row r="75" spans="6:6">
      <c r="F75" s="158"/>
    </row>
  </sheetData>
  <mergeCells count="201">
    <mergeCell ref="Q50:T50"/>
    <mergeCell ref="Q5:T5"/>
    <mergeCell ref="Q6:T6"/>
    <mergeCell ref="Q7:T7"/>
    <mergeCell ref="Q8:T8"/>
    <mergeCell ref="Q9:T9"/>
    <mergeCell ref="Q26:T26"/>
    <mergeCell ref="Q27:T27"/>
    <mergeCell ref="Q28:T28"/>
    <mergeCell ref="Q29:T29"/>
    <mergeCell ref="I50:L50"/>
    <mergeCell ref="M43:P43"/>
    <mergeCell ref="M44:P44"/>
    <mergeCell ref="A30:D30"/>
    <mergeCell ref="E30:H30"/>
    <mergeCell ref="A27:D27"/>
    <mergeCell ref="M50:P50"/>
    <mergeCell ref="A38:D38"/>
    <mergeCell ref="A15:D15"/>
    <mergeCell ref="E15:H15"/>
    <mergeCell ref="A16:D16"/>
    <mergeCell ref="A17:D17"/>
    <mergeCell ref="A18:D18"/>
    <mergeCell ref="E16:H16"/>
    <mergeCell ref="E17:H17"/>
    <mergeCell ref="E18:H18"/>
    <mergeCell ref="A19:D19"/>
    <mergeCell ref="M17:P17"/>
    <mergeCell ref="M18:P18"/>
    <mergeCell ref="M19:P19"/>
    <mergeCell ref="M16:P16"/>
    <mergeCell ref="M15:P15"/>
    <mergeCell ref="O2:P2"/>
    <mergeCell ref="O1:P1"/>
    <mergeCell ref="Q1:R1"/>
    <mergeCell ref="E9:H9"/>
    <mergeCell ref="I43:L43"/>
    <mergeCell ref="I44:L44"/>
    <mergeCell ref="E27:H27"/>
    <mergeCell ref="E28:H28"/>
    <mergeCell ref="Q43:T43"/>
    <mergeCell ref="Q44:T44"/>
    <mergeCell ref="I15:L15"/>
    <mergeCell ref="I16:L16"/>
    <mergeCell ref="I17:L17"/>
    <mergeCell ref="I18:L18"/>
    <mergeCell ref="I25:L25"/>
    <mergeCell ref="I26:L26"/>
    <mergeCell ref="I20:L20"/>
    <mergeCell ref="I19:L19"/>
    <mergeCell ref="Q15:T15"/>
    <mergeCell ref="Q16:T16"/>
    <mergeCell ref="Q18:T18"/>
    <mergeCell ref="Q17:T17"/>
    <mergeCell ref="A35:D35"/>
    <mergeCell ref="E38:H38"/>
    <mergeCell ref="A14:D14"/>
    <mergeCell ref="A20:D20"/>
    <mergeCell ref="E23:H23"/>
    <mergeCell ref="A33:D33"/>
    <mergeCell ref="E29:H29"/>
    <mergeCell ref="A28:D28"/>
    <mergeCell ref="A29:D29"/>
    <mergeCell ref="E25:H25"/>
    <mergeCell ref="E20:H20"/>
    <mergeCell ref="E19:H19"/>
    <mergeCell ref="A25:D25"/>
    <mergeCell ref="A26:D26"/>
    <mergeCell ref="A23:D23"/>
    <mergeCell ref="I23:L23"/>
    <mergeCell ref="Q40:T40"/>
    <mergeCell ref="E10:H10"/>
    <mergeCell ref="I10:L10"/>
    <mergeCell ref="M10:P10"/>
    <mergeCell ref="Q10:T10"/>
    <mergeCell ref="Q20:T20"/>
    <mergeCell ref="M26:P26"/>
    <mergeCell ref="M25:P25"/>
    <mergeCell ref="E26:H26"/>
    <mergeCell ref="M40:P40"/>
    <mergeCell ref="A13:D13"/>
    <mergeCell ref="M13:P13"/>
    <mergeCell ref="A24:D24"/>
    <mergeCell ref="E24:H24"/>
    <mergeCell ref="I24:L24"/>
    <mergeCell ref="M29:P29"/>
    <mergeCell ref="M28:P28"/>
    <mergeCell ref="E37:H37"/>
    <mergeCell ref="I27:L27"/>
    <mergeCell ref="I28:L28"/>
    <mergeCell ref="I29:L29"/>
    <mergeCell ref="M30:P30"/>
    <mergeCell ref="Q25:T25"/>
    <mergeCell ref="Q24:T24"/>
    <mergeCell ref="Q19:T19"/>
    <mergeCell ref="M7:P7"/>
    <mergeCell ref="Q14:T14"/>
    <mergeCell ref="Q13:T13"/>
    <mergeCell ref="M14:P14"/>
    <mergeCell ref="M23:P23"/>
    <mergeCell ref="M20:P20"/>
    <mergeCell ref="Q23:T23"/>
    <mergeCell ref="I3:L3"/>
    <mergeCell ref="V4:W4"/>
    <mergeCell ref="Q3:T3"/>
    <mergeCell ref="Q4:T4"/>
    <mergeCell ref="E3:H3"/>
    <mergeCell ref="I4:L4"/>
    <mergeCell ref="V8:W8"/>
    <mergeCell ref="M8:P8"/>
    <mergeCell ref="M9:P9"/>
    <mergeCell ref="V6:Y6"/>
    <mergeCell ref="M3:P3"/>
    <mergeCell ref="M4:P4"/>
    <mergeCell ref="M5:P5"/>
    <mergeCell ref="M6:P6"/>
    <mergeCell ref="E7:H7"/>
    <mergeCell ref="E4:H4"/>
    <mergeCell ref="E13:H13"/>
    <mergeCell ref="I13:L13"/>
    <mergeCell ref="I5:L5"/>
    <mergeCell ref="I6:L6"/>
    <mergeCell ref="E5:H5"/>
    <mergeCell ref="E6:H6"/>
    <mergeCell ref="V15:Y15"/>
    <mergeCell ref="I7:L7"/>
    <mergeCell ref="E8:H8"/>
    <mergeCell ref="I8:L8"/>
    <mergeCell ref="I9:L9"/>
    <mergeCell ref="I35:L35"/>
    <mergeCell ref="I36:L36"/>
    <mergeCell ref="I37:L37"/>
    <mergeCell ref="M24:P24"/>
    <mergeCell ref="M27:P27"/>
    <mergeCell ref="E14:H14"/>
    <mergeCell ref="I14:L14"/>
    <mergeCell ref="M35:P35"/>
    <mergeCell ref="M36:P36"/>
    <mergeCell ref="E35:H35"/>
    <mergeCell ref="E36:H36"/>
    <mergeCell ref="Q39:T39"/>
    <mergeCell ref="A45:D45"/>
    <mergeCell ref="M45:P45"/>
    <mergeCell ref="A43:D43"/>
    <mergeCell ref="A44:D44"/>
    <mergeCell ref="I39:L39"/>
    <mergeCell ref="M37:P37"/>
    <mergeCell ref="M38:P38"/>
    <mergeCell ref="M39:P39"/>
    <mergeCell ref="A39:D39"/>
    <mergeCell ref="E39:H39"/>
    <mergeCell ref="A40:D40"/>
    <mergeCell ref="E40:H40"/>
    <mergeCell ref="M33:P33"/>
    <mergeCell ref="Q33:T33"/>
    <mergeCell ref="M46:P46"/>
    <mergeCell ref="M47:P47"/>
    <mergeCell ref="Q45:T45"/>
    <mergeCell ref="Q46:T46"/>
    <mergeCell ref="A48:D48"/>
    <mergeCell ref="A49:D49"/>
    <mergeCell ref="E48:H48"/>
    <mergeCell ref="E49:H49"/>
    <mergeCell ref="I48:L48"/>
    <mergeCell ref="I49:L49"/>
    <mergeCell ref="A46:D46"/>
    <mergeCell ref="A47:D47"/>
    <mergeCell ref="E45:H45"/>
    <mergeCell ref="E46:H46"/>
    <mergeCell ref="E47:H47"/>
    <mergeCell ref="I45:L45"/>
    <mergeCell ref="I46:L46"/>
    <mergeCell ref="I47:L47"/>
    <mergeCell ref="Q35:T35"/>
    <mergeCell ref="Q36:T36"/>
    <mergeCell ref="Q37:T37"/>
    <mergeCell ref="Q38:T38"/>
    <mergeCell ref="A3:D12"/>
    <mergeCell ref="A1:J2"/>
    <mergeCell ref="A50:D50"/>
    <mergeCell ref="E50:H50"/>
    <mergeCell ref="Q34:T34"/>
    <mergeCell ref="E33:H33"/>
    <mergeCell ref="M49:P49"/>
    <mergeCell ref="Q47:T47"/>
    <mergeCell ref="Q48:T48"/>
    <mergeCell ref="Q49:T49"/>
    <mergeCell ref="E43:H43"/>
    <mergeCell ref="E44:H44"/>
    <mergeCell ref="I40:L40"/>
    <mergeCell ref="I33:L33"/>
    <mergeCell ref="A34:D34"/>
    <mergeCell ref="E34:H34"/>
    <mergeCell ref="I34:L34"/>
    <mergeCell ref="I38:L38"/>
    <mergeCell ref="A36:D36"/>
    <mergeCell ref="A37:D37"/>
    <mergeCell ref="M48:P48"/>
    <mergeCell ref="Q30:T30"/>
    <mergeCell ref="I30:L30"/>
    <mergeCell ref="M34:P34"/>
  </mergeCells>
  <phoneticPr fontId="2" type="noConversion"/>
  <printOptions horizontalCentered="1" verticalCentered="1"/>
  <pageMargins left="0" right="0" top="0" bottom="0" header="0" footer="0"/>
  <pageSetup paperSize="9" scale="3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A25" zoomScale="53" zoomScaleNormal="53" workbookViewId="0">
      <selection activeCell="W19" sqref="W19"/>
    </sheetView>
  </sheetViews>
  <sheetFormatPr defaultRowHeight="20.25"/>
  <cols>
    <col min="1" max="1" width="1.875" style="1" customWidth="1"/>
    <col min="2" max="2" width="4.875" style="9" customWidth="1"/>
    <col min="3" max="3" width="0" style="1" hidden="1" customWidth="1"/>
    <col min="4" max="4" width="18.625" style="1" customWidth="1"/>
    <col min="5" max="5" width="5.625" style="8" customWidth="1"/>
    <col min="6" max="6" width="11.25" style="1" customWidth="1"/>
    <col min="7" max="7" width="18.625" style="1" customWidth="1"/>
    <col min="8" max="8" width="5.625" style="8" customWidth="1"/>
    <col min="9" max="9" width="11.875" style="1" customWidth="1"/>
    <col min="10" max="10" width="18.625" style="1" customWidth="1"/>
    <col min="11" max="11" width="5.625" style="8" customWidth="1"/>
    <col min="12" max="12" width="11.75" style="1" customWidth="1"/>
    <col min="13" max="13" width="18.625" style="1" customWidth="1"/>
    <col min="14" max="14" width="5.625" style="8" customWidth="1"/>
    <col min="15" max="15" width="12.125" style="1" customWidth="1"/>
    <col min="16" max="16" width="18.625" style="1" customWidth="1"/>
    <col min="17" max="17" width="5.625" style="8" customWidth="1"/>
    <col min="18" max="18" width="11.75" style="1" customWidth="1"/>
    <col min="19" max="19" width="18.625" style="1" customWidth="1"/>
    <col min="20" max="20" width="5.625" style="8" customWidth="1"/>
    <col min="21" max="21" width="12.75" style="1" customWidth="1"/>
    <col min="22" max="22" width="5.25" style="7" customWidth="1"/>
    <col min="23" max="23" width="11.75" style="6" customWidth="1"/>
    <col min="24" max="24" width="11.25" style="5" customWidth="1"/>
    <col min="25" max="25" width="6.625" style="189" customWidth="1"/>
    <col min="26" max="26" width="6.625" style="1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1"/>
  </cols>
  <sheetData>
    <row r="1" spans="2:32" s="2" customFormat="1" ht="38.25">
      <c r="B1" s="261" t="s">
        <v>228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88"/>
      <c r="AB1" s="3"/>
    </row>
    <row r="2" spans="2:32" s="2" customFormat="1" ht="18.95" customHeight="1">
      <c r="B2" s="262"/>
      <c r="C2" s="263"/>
      <c r="D2" s="263"/>
      <c r="E2" s="263"/>
      <c r="F2" s="263"/>
      <c r="G2" s="263"/>
      <c r="H2" s="92"/>
      <c r="I2" s="88"/>
      <c r="J2" s="88"/>
      <c r="K2" s="92"/>
      <c r="L2" s="88"/>
      <c r="M2" s="88"/>
      <c r="N2" s="92"/>
      <c r="O2" s="88"/>
      <c r="P2" s="88"/>
      <c r="Q2" s="92"/>
      <c r="R2" s="88"/>
      <c r="S2" s="88"/>
      <c r="T2" s="92"/>
      <c r="U2" s="88"/>
      <c r="V2" s="91"/>
      <c r="W2" s="89"/>
      <c r="X2" s="90"/>
      <c r="Y2" s="215"/>
      <c r="Z2" s="88"/>
      <c r="AB2" s="3"/>
    </row>
    <row r="3" spans="2:32" s="2" customFormat="1" ht="30" customHeight="1" thickBot="1">
      <c r="B3" s="87" t="s">
        <v>227</v>
      </c>
      <c r="C3" s="87"/>
      <c r="D3" s="86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T3" s="85"/>
      <c r="U3" s="85"/>
      <c r="V3" s="84"/>
      <c r="W3" s="83"/>
      <c r="X3" s="82"/>
      <c r="Y3" s="214"/>
      <c r="Z3" s="15"/>
      <c r="AB3" s="3"/>
    </row>
    <row r="4" spans="2:32" s="70" customFormat="1" ht="99">
      <c r="B4" s="80" t="s">
        <v>21</v>
      </c>
      <c r="C4" s="79" t="s">
        <v>20</v>
      </c>
      <c r="D4" s="213" t="s">
        <v>19</v>
      </c>
      <c r="E4" s="77" t="s">
        <v>226</v>
      </c>
      <c r="F4" s="76"/>
      <c r="G4" s="213" t="s">
        <v>18</v>
      </c>
      <c r="H4" s="77" t="s">
        <v>226</v>
      </c>
      <c r="I4" s="76"/>
      <c r="J4" s="213" t="s">
        <v>17</v>
      </c>
      <c r="K4" s="77" t="s">
        <v>226</v>
      </c>
      <c r="L4" s="76"/>
      <c r="M4" s="213" t="s">
        <v>17</v>
      </c>
      <c r="N4" s="77" t="s">
        <v>226</v>
      </c>
      <c r="O4" s="76"/>
      <c r="P4" s="213" t="s">
        <v>17</v>
      </c>
      <c r="Q4" s="77" t="s">
        <v>226</v>
      </c>
      <c r="R4" s="76"/>
      <c r="S4" s="212" t="s">
        <v>16</v>
      </c>
      <c r="T4" s="77" t="s">
        <v>226</v>
      </c>
      <c r="U4" s="76"/>
      <c r="V4" s="75" t="s">
        <v>225</v>
      </c>
      <c r="W4" s="74" t="s">
        <v>15</v>
      </c>
      <c r="X4" s="73" t="s">
        <v>224</v>
      </c>
      <c r="Y4" s="211" t="s">
        <v>223</v>
      </c>
      <c r="Z4" s="71"/>
      <c r="AA4" s="33"/>
      <c r="AB4" s="3"/>
      <c r="AC4" s="2"/>
      <c r="AD4" s="2"/>
      <c r="AE4" s="2"/>
      <c r="AF4" s="2"/>
    </row>
    <row r="5" spans="2:32" s="37" customFormat="1" ht="27.75">
      <c r="B5" s="40"/>
      <c r="C5" s="257"/>
      <c r="D5" s="39"/>
      <c r="E5" s="39"/>
      <c r="F5" s="69"/>
      <c r="G5" s="39"/>
      <c r="H5" s="39"/>
      <c r="I5" s="69"/>
      <c r="J5" s="39"/>
      <c r="K5" s="39"/>
      <c r="L5" s="69"/>
      <c r="M5" s="39"/>
      <c r="N5" s="39"/>
      <c r="O5" s="69"/>
      <c r="P5" s="39"/>
      <c r="Q5" s="96"/>
      <c r="R5" s="69"/>
      <c r="S5" s="39"/>
      <c r="T5" s="39"/>
      <c r="U5" s="69"/>
      <c r="V5" s="258"/>
      <c r="W5" s="199"/>
      <c r="X5" s="208"/>
      <c r="Y5" s="198"/>
      <c r="Z5" s="2"/>
      <c r="AA5" s="2"/>
      <c r="AB5" s="3"/>
      <c r="AC5" s="2" t="s">
        <v>222</v>
      </c>
      <c r="AD5" s="2" t="s">
        <v>221</v>
      </c>
      <c r="AE5" s="2" t="s">
        <v>220</v>
      </c>
      <c r="AF5" s="2" t="s">
        <v>219</v>
      </c>
    </row>
    <row r="6" spans="2:32" ht="27.95" customHeight="1">
      <c r="B6" s="29"/>
      <c r="C6" s="257"/>
      <c r="D6" s="22"/>
      <c r="E6" s="22"/>
      <c r="F6" s="22"/>
      <c r="G6" s="24"/>
      <c r="H6" s="22"/>
      <c r="I6" s="24"/>
      <c r="J6" s="24"/>
      <c r="K6" s="22"/>
      <c r="L6" s="24"/>
      <c r="M6" s="22"/>
      <c r="N6" s="24"/>
      <c r="O6" s="24"/>
      <c r="P6" s="24"/>
      <c r="Q6" s="24"/>
      <c r="R6" s="24"/>
      <c r="S6" s="22"/>
      <c r="T6" s="24"/>
      <c r="U6" s="24"/>
      <c r="V6" s="259"/>
      <c r="W6" s="192"/>
      <c r="X6" s="207"/>
      <c r="Y6" s="193"/>
      <c r="Z6" s="15"/>
      <c r="AA6" s="33" t="s">
        <v>218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29"/>
      <c r="C7" s="257"/>
      <c r="D7" s="22"/>
      <c r="E7" s="22"/>
      <c r="F7" s="22"/>
      <c r="H7" s="24"/>
      <c r="J7" s="24"/>
      <c r="K7" s="24"/>
      <c r="L7" s="24"/>
      <c r="M7" s="22"/>
      <c r="N7" s="24"/>
      <c r="O7" s="24"/>
      <c r="P7" s="24"/>
      <c r="Q7" s="24"/>
      <c r="R7" s="24"/>
      <c r="S7" s="22"/>
      <c r="T7" s="24"/>
      <c r="U7" s="24"/>
      <c r="V7" s="259"/>
      <c r="W7" s="194"/>
      <c r="X7" s="206"/>
      <c r="Y7" s="193"/>
      <c r="Z7" s="2"/>
      <c r="AA7" s="32" t="s">
        <v>217</v>
      </c>
      <c r="AB7" s="3">
        <v>2</v>
      </c>
      <c r="AC7" s="31">
        <f>AB7*7</f>
        <v>14</v>
      </c>
      <c r="AD7" s="3">
        <f>AB7*5</f>
        <v>10</v>
      </c>
      <c r="AE7" s="3" t="s">
        <v>214</v>
      </c>
      <c r="AF7" s="30">
        <f>AC7*4+AD7*9</f>
        <v>146</v>
      </c>
    </row>
    <row r="8" spans="2:32" ht="27.95" customHeight="1">
      <c r="B8" s="29"/>
      <c r="C8" s="257"/>
      <c r="D8" s="22"/>
      <c r="E8" s="22"/>
      <c r="F8" s="22"/>
      <c r="H8" s="23"/>
      <c r="J8" s="24"/>
      <c r="K8" s="23"/>
      <c r="L8" s="24"/>
      <c r="M8" s="22"/>
      <c r="N8" s="23"/>
      <c r="O8" s="24"/>
      <c r="P8" s="24"/>
      <c r="Q8" s="23"/>
      <c r="R8" s="24"/>
      <c r="S8" s="22"/>
      <c r="T8" s="23"/>
      <c r="U8" s="24"/>
      <c r="V8" s="259"/>
      <c r="W8" s="192"/>
      <c r="X8" s="206"/>
      <c r="Y8" s="193"/>
      <c r="Z8" s="15"/>
      <c r="AA8" s="2" t="s">
        <v>216</v>
      </c>
      <c r="AB8" s="3">
        <v>1.8</v>
      </c>
      <c r="AC8" s="3">
        <f>AB8*1</f>
        <v>1.8</v>
      </c>
      <c r="AD8" s="3" t="s">
        <v>214</v>
      </c>
      <c r="AE8" s="3">
        <f>AB8*5</f>
        <v>9</v>
      </c>
      <c r="AF8" s="3">
        <f>AC8*4+AE8*4</f>
        <v>43.2</v>
      </c>
    </row>
    <row r="9" spans="2:32" ht="27.95" customHeight="1">
      <c r="B9" s="264"/>
      <c r="C9" s="257"/>
      <c r="D9" s="22"/>
      <c r="E9" s="22"/>
      <c r="F9" s="22"/>
      <c r="G9" s="24"/>
      <c r="H9" s="23"/>
      <c r="I9" s="24"/>
      <c r="J9" s="24"/>
      <c r="K9" s="23"/>
      <c r="L9" s="24"/>
      <c r="M9" s="22"/>
      <c r="N9" s="23"/>
      <c r="O9" s="24"/>
      <c r="P9" s="24"/>
      <c r="Q9" s="23"/>
      <c r="R9" s="24"/>
      <c r="S9" s="22"/>
      <c r="T9" s="23"/>
      <c r="U9" s="24"/>
      <c r="V9" s="259"/>
      <c r="W9" s="194"/>
      <c r="X9" s="206"/>
      <c r="Y9" s="193"/>
      <c r="Z9" s="2"/>
      <c r="AA9" s="2" t="s">
        <v>215</v>
      </c>
      <c r="AB9" s="3">
        <v>2.5</v>
      </c>
      <c r="AC9" s="3"/>
      <c r="AD9" s="3">
        <f>AB9*5</f>
        <v>12.5</v>
      </c>
      <c r="AE9" s="3" t="s">
        <v>214</v>
      </c>
      <c r="AF9" s="3">
        <f>AD9*9</f>
        <v>112.5</v>
      </c>
    </row>
    <row r="10" spans="2:32" ht="27.95" customHeight="1">
      <c r="B10" s="264"/>
      <c r="C10" s="257"/>
      <c r="D10" s="22"/>
      <c r="E10" s="22"/>
      <c r="F10" s="22"/>
      <c r="G10" s="24"/>
      <c r="H10" s="23"/>
      <c r="I10" s="24"/>
      <c r="J10" s="24"/>
      <c r="K10" s="23"/>
      <c r="L10" s="24"/>
      <c r="M10" s="22"/>
      <c r="N10" s="23"/>
      <c r="O10" s="24"/>
      <c r="P10" s="24"/>
      <c r="Q10" s="23"/>
      <c r="R10" s="24"/>
      <c r="S10" s="22"/>
      <c r="T10" s="23"/>
      <c r="U10" s="24"/>
      <c r="V10" s="259"/>
      <c r="W10" s="192"/>
      <c r="X10" s="205"/>
      <c r="Y10" s="193"/>
      <c r="Z10" s="15"/>
      <c r="AA10" s="2" t="s">
        <v>213</v>
      </c>
      <c r="AB10" s="3">
        <v>1</v>
      </c>
      <c r="AE10" s="2">
        <f>AB10*15</f>
        <v>15</v>
      </c>
    </row>
    <row r="11" spans="2:32" ht="27.95" customHeight="1">
      <c r="B11" s="26"/>
      <c r="C11" s="25"/>
      <c r="D11" s="22"/>
      <c r="E11" s="23"/>
      <c r="F11" s="22"/>
      <c r="G11" s="24"/>
      <c r="H11" s="23"/>
      <c r="I11" s="24"/>
      <c r="J11" s="24"/>
      <c r="K11" s="23"/>
      <c r="L11" s="24"/>
      <c r="M11" s="24"/>
      <c r="N11" s="23"/>
      <c r="O11" s="24"/>
      <c r="P11" s="24"/>
      <c r="Q11" s="23"/>
      <c r="R11" s="24"/>
      <c r="S11" s="24"/>
      <c r="T11" s="23"/>
      <c r="U11" s="24"/>
      <c r="V11" s="259"/>
      <c r="W11" s="194"/>
      <c r="X11" s="204"/>
      <c r="Y11" s="193"/>
      <c r="Z11" s="2"/>
      <c r="AC11" s="2">
        <f>SUM(AC6:AC10)</f>
        <v>27.8</v>
      </c>
      <c r="AD11" s="2">
        <f>SUM(AD6:AD10)</f>
        <v>22.5</v>
      </c>
      <c r="AE11" s="2">
        <f>SUM(AE6:AE10)</f>
        <v>114</v>
      </c>
      <c r="AF11" s="2">
        <f>AC11*4+AD11*9+AE11*4</f>
        <v>769.7</v>
      </c>
    </row>
    <row r="12" spans="2:32" ht="27.95" customHeight="1">
      <c r="B12" s="68"/>
      <c r="C12" s="67"/>
      <c r="D12" s="66"/>
      <c r="E12" s="66"/>
      <c r="F12" s="65"/>
      <c r="G12" s="65"/>
      <c r="H12" s="66"/>
      <c r="I12" s="65"/>
      <c r="J12" s="65"/>
      <c r="K12" s="66"/>
      <c r="L12" s="65"/>
      <c r="M12" s="65"/>
      <c r="N12" s="66"/>
      <c r="O12" s="65"/>
      <c r="P12" s="65"/>
      <c r="Q12" s="66"/>
      <c r="R12" s="65"/>
      <c r="S12" s="65"/>
      <c r="T12" s="66"/>
      <c r="U12" s="65"/>
      <c r="V12" s="260"/>
      <c r="W12" s="192"/>
      <c r="X12" s="210"/>
      <c r="Y12" s="193"/>
      <c r="Z12" s="15"/>
      <c r="AC12" s="14">
        <f>AC11*4/AF11</f>
        <v>0.14447187215798363</v>
      </c>
      <c r="AD12" s="14">
        <f>AD11*9/AF11</f>
        <v>0.26308951539560865</v>
      </c>
      <c r="AE12" s="14">
        <f>AE11*4/AF11</f>
        <v>0.59243861244640761</v>
      </c>
    </row>
    <row r="13" spans="2:32" s="37" customFormat="1" ht="27.75">
      <c r="B13" s="40"/>
      <c r="C13" s="257"/>
      <c r="D13" s="39"/>
      <c r="E13" s="39"/>
      <c r="F13" s="69"/>
      <c r="G13" s="39"/>
      <c r="H13" s="39"/>
      <c r="I13" s="69"/>
      <c r="J13" s="39"/>
      <c r="K13" s="39"/>
      <c r="L13" s="69"/>
      <c r="M13" s="39"/>
      <c r="N13" s="39"/>
      <c r="O13" s="69"/>
      <c r="P13" s="209"/>
      <c r="Q13" s="96"/>
      <c r="R13" s="69"/>
      <c r="S13" s="209"/>
      <c r="T13" s="39"/>
      <c r="U13" s="69"/>
      <c r="V13" s="258"/>
      <c r="W13" s="199"/>
      <c r="X13" s="208"/>
      <c r="Y13" s="198"/>
      <c r="Z13" s="2"/>
      <c r="AA13" s="2"/>
      <c r="AB13" s="3"/>
      <c r="AC13" s="2" t="s">
        <v>184</v>
      </c>
      <c r="AD13" s="2" t="s">
        <v>183</v>
      </c>
      <c r="AE13" s="2" t="s">
        <v>182</v>
      </c>
      <c r="AF13" s="2" t="s">
        <v>181</v>
      </c>
    </row>
    <row r="14" spans="2:32" ht="27.95" customHeight="1">
      <c r="B14" s="29"/>
      <c r="C14" s="257"/>
      <c r="D14" s="24"/>
      <c r="E14" s="24"/>
      <c r="F14" s="24"/>
      <c r="G14" s="24"/>
      <c r="H14" s="22"/>
      <c r="I14" s="24"/>
      <c r="J14" s="22"/>
      <c r="K14" s="24"/>
      <c r="L14" s="22"/>
      <c r="M14" s="22"/>
      <c r="N14" s="24"/>
      <c r="O14" s="24"/>
      <c r="P14" s="24"/>
      <c r="Q14" s="24"/>
      <c r="R14" s="24"/>
      <c r="S14" s="22"/>
      <c r="T14" s="24"/>
      <c r="U14" s="22"/>
      <c r="V14" s="259"/>
      <c r="W14" s="192"/>
      <c r="X14" s="207"/>
      <c r="Y14" s="193"/>
      <c r="Z14" s="15"/>
      <c r="AA14" s="33" t="s">
        <v>173</v>
      </c>
      <c r="AB14" s="3">
        <v>6.2</v>
      </c>
      <c r="AC14" s="3">
        <f>AB14*2</f>
        <v>12.4</v>
      </c>
      <c r="AD14" s="3"/>
      <c r="AE14" s="3">
        <f>AB14*15</f>
        <v>93</v>
      </c>
      <c r="AF14" s="3">
        <f>AC14*4+AE14*4</f>
        <v>421.6</v>
      </c>
    </row>
    <row r="15" spans="2:32" ht="27.95" customHeight="1">
      <c r="B15" s="29"/>
      <c r="C15" s="257"/>
      <c r="D15" s="24"/>
      <c r="E15" s="24"/>
      <c r="F15" s="24"/>
      <c r="G15" s="24"/>
      <c r="H15" s="22"/>
      <c r="I15" s="22"/>
      <c r="J15" s="22"/>
      <c r="K15" s="24"/>
      <c r="L15" s="22"/>
      <c r="M15" s="22"/>
      <c r="N15" s="24"/>
      <c r="O15" s="24"/>
      <c r="P15" s="24"/>
      <c r="Q15" s="24"/>
      <c r="R15" s="24"/>
      <c r="S15" s="22"/>
      <c r="T15" s="24"/>
      <c r="U15" s="22"/>
      <c r="V15" s="259"/>
      <c r="W15" s="194"/>
      <c r="X15" s="206"/>
      <c r="Y15" s="193"/>
      <c r="Z15" s="2"/>
      <c r="AA15" s="32" t="s">
        <v>167</v>
      </c>
      <c r="AB15" s="3">
        <v>2</v>
      </c>
      <c r="AC15" s="31">
        <f>AB15*7</f>
        <v>14</v>
      </c>
      <c r="AD15" s="3">
        <f>AB15*5</f>
        <v>10</v>
      </c>
      <c r="AE15" s="3" t="s">
        <v>159</v>
      </c>
      <c r="AF15" s="30">
        <f>AC15*4+AD15*9</f>
        <v>146</v>
      </c>
    </row>
    <row r="16" spans="2:32" ht="27.95" customHeight="1">
      <c r="B16" s="29"/>
      <c r="C16" s="257"/>
      <c r="D16" s="23"/>
      <c r="E16" s="23"/>
      <c r="F16" s="24"/>
      <c r="G16" s="24"/>
      <c r="H16" s="23"/>
      <c r="I16" s="24"/>
      <c r="J16" s="22"/>
      <c r="K16" s="22"/>
      <c r="L16" s="22"/>
      <c r="M16" s="22"/>
      <c r="N16" s="23"/>
      <c r="O16" s="24"/>
      <c r="P16" s="24"/>
      <c r="Q16" s="23"/>
      <c r="R16" s="24"/>
      <c r="S16" s="22"/>
      <c r="T16" s="23"/>
      <c r="U16" s="24"/>
      <c r="V16" s="259"/>
      <c r="W16" s="192"/>
      <c r="X16" s="206"/>
      <c r="Y16" s="193"/>
      <c r="Z16" s="15"/>
      <c r="AA16" s="2" t="s">
        <v>163</v>
      </c>
      <c r="AB16" s="3">
        <v>1.6</v>
      </c>
      <c r="AC16" s="3">
        <f>AB16*1</f>
        <v>1.6</v>
      </c>
      <c r="AD16" s="3" t="s">
        <v>159</v>
      </c>
      <c r="AE16" s="3">
        <f>AB16*5</f>
        <v>8</v>
      </c>
      <c r="AF16" s="3">
        <f>AC16*4+AE16*4</f>
        <v>38.4</v>
      </c>
    </row>
    <row r="17" spans="2:32" ht="27.95" customHeight="1">
      <c r="B17" s="264"/>
      <c r="C17" s="257"/>
      <c r="D17" s="23"/>
      <c r="E17" s="23"/>
      <c r="F17" s="24"/>
      <c r="G17" s="24"/>
      <c r="H17" s="23"/>
      <c r="I17" s="24"/>
      <c r="J17" s="22"/>
      <c r="K17" s="23"/>
      <c r="L17" s="22"/>
      <c r="M17" s="22"/>
      <c r="N17" s="23"/>
      <c r="O17" s="24"/>
      <c r="P17" s="24"/>
      <c r="Q17" s="23"/>
      <c r="R17" s="24"/>
      <c r="S17" s="22"/>
      <c r="T17" s="23"/>
      <c r="U17" s="24"/>
      <c r="V17" s="259"/>
      <c r="W17" s="194"/>
      <c r="X17" s="206"/>
      <c r="Y17" s="193"/>
      <c r="Z17" s="2"/>
      <c r="AA17" s="2" t="s">
        <v>160</v>
      </c>
      <c r="AB17" s="3">
        <v>2.5</v>
      </c>
      <c r="AC17" s="3"/>
      <c r="AD17" s="3">
        <f>AB17*5</f>
        <v>12.5</v>
      </c>
      <c r="AE17" s="3" t="s">
        <v>159</v>
      </c>
      <c r="AF17" s="3">
        <f>AD17*9</f>
        <v>112.5</v>
      </c>
    </row>
    <row r="18" spans="2:32" ht="27.95" customHeight="1">
      <c r="B18" s="362"/>
      <c r="C18" s="257"/>
      <c r="D18" s="23"/>
      <c r="E18" s="23"/>
      <c r="F18" s="24"/>
      <c r="G18" s="24"/>
      <c r="H18" s="23"/>
      <c r="I18" s="24"/>
      <c r="J18" s="24"/>
      <c r="K18" s="23"/>
      <c r="L18" s="24"/>
      <c r="M18" s="22"/>
      <c r="N18" s="23"/>
      <c r="O18" s="24"/>
      <c r="P18" s="24"/>
      <c r="Q18" s="23"/>
      <c r="R18" s="24"/>
      <c r="S18" s="22"/>
      <c r="T18" s="23"/>
      <c r="U18" s="24"/>
      <c r="V18" s="259"/>
      <c r="W18" s="192"/>
      <c r="X18" s="205"/>
      <c r="Y18" s="193"/>
      <c r="Z18" s="15"/>
      <c r="AA18" s="2" t="s">
        <v>157</v>
      </c>
      <c r="AB18" s="3">
        <v>1</v>
      </c>
      <c r="AE18" s="2">
        <f>AB18*15</f>
        <v>15</v>
      </c>
    </row>
    <row r="19" spans="2:32" ht="27.95" customHeight="1">
      <c r="B19" s="26"/>
      <c r="C19" s="25"/>
      <c r="D19" s="23"/>
      <c r="E19" s="23"/>
      <c r="F19" s="24"/>
      <c r="G19" s="24"/>
      <c r="H19" s="23"/>
      <c r="I19" s="24"/>
      <c r="J19" s="24"/>
      <c r="K19" s="23"/>
      <c r="L19" s="24"/>
      <c r="M19" s="24"/>
      <c r="N19" s="23"/>
      <c r="O19" s="24"/>
      <c r="P19" s="24"/>
      <c r="Q19" s="23"/>
      <c r="R19" s="24"/>
      <c r="S19" s="24"/>
      <c r="T19" s="23"/>
      <c r="U19" s="24"/>
      <c r="V19" s="259"/>
      <c r="W19" s="194"/>
      <c r="X19" s="204"/>
      <c r="Y19" s="193"/>
      <c r="Z19" s="2"/>
      <c r="AC19" s="2">
        <f>SUM(AC14:AC18)</f>
        <v>28</v>
      </c>
      <c r="AD19" s="2">
        <f>SUM(AD14:AD18)</f>
        <v>22.5</v>
      </c>
      <c r="AE19" s="2">
        <f>SUM(AE14:AE18)</f>
        <v>116</v>
      </c>
      <c r="AF19" s="2">
        <f>AC19*4+AD19*9+AE19*4</f>
        <v>778.5</v>
      </c>
    </row>
    <row r="20" spans="2:32" ht="27.95" customHeight="1" thickBot="1">
      <c r="B20" s="42"/>
      <c r="C20" s="19"/>
      <c r="D20" s="23"/>
      <c r="E20" s="23"/>
      <c r="F20" s="24"/>
      <c r="G20" s="24"/>
      <c r="H20" s="23"/>
      <c r="I20" s="24"/>
      <c r="J20" s="24"/>
      <c r="K20" s="23"/>
      <c r="L20" s="24"/>
      <c r="M20" s="24"/>
      <c r="N20" s="23"/>
      <c r="O20" s="24"/>
      <c r="P20" s="24"/>
      <c r="Q20" s="23"/>
      <c r="R20" s="24"/>
      <c r="S20" s="24"/>
      <c r="T20" s="23"/>
      <c r="U20" s="24"/>
      <c r="V20" s="260"/>
      <c r="W20" s="203"/>
      <c r="X20" s="202"/>
      <c r="Y20" s="191"/>
      <c r="Z20" s="15"/>
      <c r="AC20" s="14">
        <f>AC19*4/AF19</f>
        <v>0.14386640976236351</v>
      </c>
      <c r="AD20" s="14">
        <f>AD19*9/AF19</f>
        <v>0.26011560693641617</v>
      </c>
      <c r="AE20" s="14">
        <f>AE19*4/AF19</f>
        <v>0.59601798330122024</v>
      </c>
    </row>
    <row r="21" spans="2:32" s="37" customFormat="1" ht="42">
      <c r="B21" s="40">
        <v>3</v>
      </c>
      <c r="C21" s="257"/>
      <c r="D21" s="39" t="str">
        <f>'冠成3月菜單 (2)'!I4</f>
        <v>QQ白飯</v>
      </c>
      <c r="E21" s="39" t="s">
        <v>204</v>
      </c>
      <c r="F21" s="69" t="s">
        <v>186</v>
      </c>
      <c r="G21" s="39" t="str">
        <f>'冠成3月菜單 (2)'!I5</f>
        <v>香雞排(炸)</v>
      </c>
      <c r="H21" s="39" t="s">
        <v>212</v>
      </c>
      <c r="I21" s="69" t="s">
        <v>186</v>
      </c>
      <c r="J21" s="39" t="str">
        <f>'冠成3月菜單 (2)'!I6</f>
        <v>洋蔥肉絲</v>
      </c>
      <c r="K21" s="39" t="s">
        <v>187</v>
      </c>
      <c r="L21" s="69" t="s">
        <v>186</v>
      </c>
      <c r="M21" s="39" t="str">
        <f>'冠成3月菜單 (2)'!I7</f>
        <v>茶碗蒸</v>
      </c>
      <c r="N21" s="39" t="s">
        <v>204</v>
      </c>
      <c r="O21" s="69" t="s">
        <v>186</v>
      </c>
      <c r="P21" s="39" t="str">
        <f>'冠成3月菜單 (2)'!I8</f>
        <v>深色蔬菜</v>
      </c>
      <c r="Q21" s="96" t="s">
        <v>188</v>
      </c>
      <c r="R21" s="69" t="s">
        <v>186</v>
      </c>
      <c r="S21" s="39" t="str">
        <f>'冠成3月菜單 (2)'!I9</f>
        <v>玉米濃湯</v>
      </c>
      <c r="T21" s="39" t="s">
        <v>187</v>
      </c>
      <c r="U21" s="69" t="s">
        <v>186</v>
      </c>
      <c r="V21" s="258"/>
      <c r="W21" s="199" t="s">
        <v>1</v>
      </c>
      <c r="X21" s="38" t="s">
        <v>185</v>
      </c>
      <c r="Y21" s="198">
        <v>6</v>
      </c>
      <c r="Z21" s="2"/>
      <c r="AA21" s="2"/>
      <c r="AB21" s="3"/>
      <c r="AC21" s="2" t="s">
        <v>184</v>
      </c>
      <c r="AD21" s="2" t="s">
        <v>183</v>
      </c>
      <c r="AE21" s="2" t="s">
        <v>182</v>
      </c>
      <c r="AF21" s="2" t="s">
        <v>181</v>
      </c>
    </row>
    <row r="22" spans="2:32" s="46" customFormat="1" ht="27.75" customHeight="1">
      <c r="B22" s="29" t="s">
        <v>10</v>
      </c>
      <c r="C22" s="257"/>
      <c r="D22" s="22" t="s">
        <v>198</v>
      </c>
      <c r="E22" s="22"/>
      <c r="F22" s="22">
        <v>120</v>
      </c>
      <c r="G22" s="24" t="s">
        <v>211</v>
      </c>
      <c r="H22" s="197"/>
      <c r="I22" s="24">
        <v>50</v>
      </c>
      <c r="J22" s="22" t="s">
        <v>210</v>
      </c>
      <c r="K22" s="196"/>
      <c r="L22" s="22">
        <v>20</v>
      </c>
      <c r="M22" s="24" t="s">
        <v>209</v>
      </c>
      <c r="N22" s="24"/>
      <c r="O22" s="24">
        <v>30</v>
      </c>
      <c r="P22" s="24" t="s">
        <v>176</v>
      </c>
      <c r="Q22" s="24"/>
      <c r="R22" s="24">
        <v>110</v>
      </c>
      <c r="S22" s="24" t="s">
        <v>208</v>
      </c>
      <c r="T22" s="23"/>
      <c r="U22" s="24">
        <v>20</v>
      </c>
      <c r="V22" s="259"/>
      <c r="W22" s="192">
        <f>(Y21*15)+(Y23*5)+(Y26*12)</f>
        <v>99</v>
      </c>
      <c r="X22" s="34" t="s">
        <v>174</v>
      </c>
      <c r="Y22" s="193">
        <v>2.5</v>
      </c>
      <c r="Z22" s="49"/>
      <c r="AA22" s="33" t="s">
        <v>173</v>
      </c>
      <c r="AB22" s="3">
        <v>6.2</v>
      </c>
      <c r="AC22" s="3">
        <f>AB22*2</f>
        <v>12.4</v>
      </c>
      <c r="AD22" s="3"/>
      <c r="AE22" s="3">
        <f>AB22*15</f>
        <v>93</v>
      </c>
      <c r="AF22" s="3">
        <f>AC22*4+AE22*4</f>
        <v>421.6</v>
      </c>
    </row>
    <row r="23" spans="2:32" s="46" customFormat="1" ht="27.95" customHeight="1">
      <c r="B23" s="29">
        <v>1</v>
      </c>
      <c r="C23" s="257"/>
      <c r="D23" s="22"/>
      <c r="E23" s="22"/>
      <c r="F23" s="22"/>
      <c r="G23" s="24"/>
      <c r="H23" s="24"/>
      <c r="I23" s="24"/>
      <c r="J23" s="22" t="s">
        <v>207</v>
      </c>
      <c r="K23" s="22"/>
      <c r="L23" s="22">
        <v>60</v>
      </c>
      <c r="M23" s="24" t="s">
        <v>190</v>
      </c>
      <c r="N23" s="24"/>
      <c r="O23" s="24">
        <v>5</v>
      </c>
      <c r="P23" s="24"/>
      <c r="Q23" s="24"/>
      <c r="R23" s="24"/>
      <c r="S23" s="24" t="s">
        <v>169</v>
      </c>
      <c r="T23" s="23"/>
      <c r="U23" s="24">
        <v>10</v>
      </c>
      <c r="V23" s="259"/>
      <c r="W23" s="194" t="s">
        <v>2</v>
      </c>
      <c r="X23" s="28" t="s">
        <v>168</v>
      </c>
      <c r="Y23" s="193">
        <v>1.8</v>
      </c>
      <c r="Z23" s="47"/>
      <c r="AA23" s="32" t="s">
        <v>167</v>
      </c>
      <c r="AB23" s="3">
        <v>2.2000000000000002</v>
      </c>
      <c r="AC23" s="31">
        <f>AB23*7</f>
        <v>15.400000000000002</v>
      </c>
      <c r="AD23" s="3">
        <f>AB23*5</f>
        <v>11</v>
      </c>
      <c r="AE23" s="3" t="s">
        <v>159</v>
      </c>
      <c r="AF23" s="30">
        <f>AC23*4+AD23*9</f>
        <v>160.60000000000002</v>
      </c>
    </row>
    <row r="24" spans="2:32" s="46" customFormat="1" ht="27.95" customHeight="1">
      <c r="B24" s="29" t="s">
        <v>7</v>
      </c>
      <c r="C24" s="257"/>
      <c r="D24" s="23"/>
      <c r="E24" s="23"/>
      <c r="F24" s="24"/>
      <c r="G24" s="24"/>
      <c r="H24" s="23"/>
      <c r="I24" s="24"/>
      <c r="J24" s="1"/>
      <c r="K24" s="22"/>
      <c r="L24" s="22"/>
      <c r="M24" s="24"/>
      <c r="N24" s="23"/>
      <c r="O24" s="24"/>
      <c r="P24" s="24"/>
      <c r="Q24" s="23"/>
      <c r="R24" s="24"/>
      <c r="S24" s="22" t="s">
        <v>206</v>
      </c>
      <c r="T24" s="23"/>
      <c r="U24" s="24">
        <v>10</v>
      </c>
      <c r="V24" s="259"/>
      <c r="W24" s="192">
        <f>(Y22*5)+(Y24*5)+(Y26*8)</f>
        <v>27.5</v>
      </c>
      <c r="X24" s="28" t="s">
        <v>164</v>
      </c>
      <c r="Y24" s="193">
        <v>3</v>
      </c>
      <c r="Z24" s="49"/>
      <c r="AA24" s="2" t="s">
        <v>163</v>
      </c>
      <c r="AB24" s="3">
        <v>1.6</v>
      </c>
      <c r="AC24" s="3">
        <f>AB24*1</f>
        <v>1.6</v>
      </c>
      <c r="AD24" s="3" t="s">
        <v>159</v>
      </c>
      <c r="AE24" s="3">
        <f>AB24*5</f>
        <v>8</v>
      </c>
      <c r="AF24" s="3">
        <f>AC24*4+AE24*4</f>
        <v>38.4</v>
      </c>
    </row>
    <row r="25" spans="2:32" s="46" customFormat="1" ht="27.95" customHeight="1">
      <c r="B25" s="264" t="s">
        <v>205</v>
      </c>
      <c r="C25" s="257"/>
      <c r="D25" s="23"/>
      <c r="E25" s="23"/>
      <c r="F25" s="24"/>
      <c r="G25" s="24"/>
      <c r="H25" s="23"/>
      <c r="I25" s="24"/>
      <c r="J25" s="22"/>
      <c r="K25" s="22"/>
      <c r="L25" s="22"/>
      <c r="M25" s="24"/>
      <c r="N25" s="23"/>
      <c r="O25" s="24"/>
      <c r="P25" s="24"/>
      <c r="Q25" s="23"/>
      <c r="R25" s="24"/>
      <c r="S25" s="22"/>
      <c r="T25" s="23"/>
      <c r="U25" s="24"/>
      <c r="V25" s="259"/>
      <c r="W25" s="194" t="s">
        <v>0</v>
      </c>
      <c r="X25" s="28" t="s">
        <v>161</v>
      </c>
      <c r="Y25" s="193">
        <v>0</v>
      </c>
      <c r="Z25" s="47"/>
      <c r="AA25" s="2" t="s">
        <v>160</v>
      </c>
      <c r="AB25" s="3">
        <v>2.5</v>
      </c>
      <c r="AC25" s="3"/>
      <c r="AD25" s="3">
        <f>AB25*5</f>
        <v>12.5</v>
      </c>
      <c r="AE25" s="3" t="s">
        <v>159</v>
      </c>
      <c r="AF25" s="3">
        <f>AD25*9</f>
        <v>112.5</v>
      </c>
    </row>
    <row r="26" spans="2:32" s="46" customFormat="1" ht="27.95" customHeight="1">
      <c r="B26" s="264"/>
      <c r="C26" s="257"/>
      <c r="D26" s="23"/>
      <c r="E26" s="23"/>
      <c r="F26" s="24"/>
      <c r="G26" s="24"/>
      <c r="H26" s="23"/>
      <c r="I26" s="24"/>
      <c r="J26" s="22"/>
      <c r="K26" s="23"/>
      <c r="L26" s="22"/>
      <c r="M26" s="24"/>
      <c r="N26" s="23"/>
      <c r="O26" s="24"/>
      <c r="P26" s="24"/>
      <c r="Q26" s="23"/>
      <c r="R26" s="24"/>
      <c r="S26" s="22"/>
      <c r="T26" s="23"/>
      <c r="U26" s="24"/>
      <c r="V26" s="259"/>
      <c r="W26" s="192">
        <f>(Y22*7)+(Y21*2)+(Y23*1)+(Y26*8)</f>
        <v>31.3</v>
      </c>
      <c r="X26" s="27" t="s">
        <v>158</v>
      </c>
      <c r="Y26" s="193">
        <v>0</v>
      </c>
      <c r="Z26" s="49"/>
      <c r="AA26" s="2" t="s">
        <v>157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>
      <c r="B27" s="26" t="s">
        <v>156</v>
      </c>
      <c r="C27" s="25"/>
      <c r="D27" s="23"/>
      <c r="E27" s="23"/>
      <c r="F27" s="24"/>
      <c r="G27" s="24"/>
      <c r="H27" s="23"/>
      <c r="I27" s="24"/>
      <c r="J27" s="24"/>
      <c r="K27" s="23"/>
      <c r="L27" s="24"/>
      <c r="M27" s="24"/>
      <c r="N27" s="23"/>
      <c r="O27" s="24"/>
      <c r="P27" s="24"/>
      <c r="Q27" s="23"/>
      <c r="R27" s="24"/>
      <c r="S27" s="24"/>
      <c r="T27" s="23"/>
      <c r="U27" s="24"/>
      <c r="V27" s="259"/>
      <c r="W27" s="194" t="s">
        <v>3</v>
      </c>
      <c r="X27" s="21"/>
      <c r="Y27" s="193"/>
      <c r="Z27" s="47"/>
      <c r="AA27" s="2"/>
      <c r="AB27" s="3"/>
      <c r="AC27" s="2">
        <f>SUM(AC22:AC26)</f>
        <v>29.400000000000006</v>
      </c>
      <c r="AD27" s="2">
        <f>SUM(AD22:AD26)</f>
        <v>23.5</v>
      </c>
      <c r="AE27" s="2">
        <f>SUM(AE22:AE26)</f>
        <v>101</v>
      </c>
      <c r="AF27" s="2">
        <f>AC27*4+AD27*9+AE27*4</f>
        <v>733.1</v>
      </c>
    </row>
    <row r="28" spans="2:32" s="46" customFormat="1" ht="27.95" customHeight="1">
      <c r="B28" s="42"/>
      <c r="C28" s="19"/>
      <c r="D28" s="23"/>
      <c r="E28" s="23"/>
      <c r="F28" s="24"/>
      <c r="G28" s="24"/>
      <c r="H28" s="23"/>
      <c r="I28" s="24"/>
      <c r="J28" s="24"/>
      <c r="K28" s="23"/>
      <c r="L28" s="24"/>
      <c r="M28" s="24"/>
      <c r="N28" s="23"/>
      <c r="O28" s="24"/>
      <c r="P28" s="24"/>
      <c r="Q28" s="23"/>
      <c r="R28" s="24"/>
      <c r="S28" s="24"/>
      <c r="T28" s="23"/>
      <c r="U28" s="24"/>
      <c r="V28" s="260"/>
      <c r="W28" s="192">
        <f>(W22*4)+(W24*7)+(W26*4)</f>
        <v>713.7</v>
      </c>
      <c r="X28" s="41"/>
      <c r="Y28" s="193"/>
      <c r="Z28" s="49"/>
      <c r="AA28" s="47"/>
      <c r="AB28" s="48"/>
      <c r="AC28" s="14">
        <f>AC27*4/AF27</f>
        <v>0.16041467739735374</v>
      </c>
      <c r="AD28" s="14">
        <f>AD27*9/AF27</f>
        <v>0.28850088664575091</v>
      </c>
      <c r="AE28" s="14">
        <f>AE27*4/AF27</f>
        <v>0.55108443595689538</v>
      </c>
      <c r="AF28" s="47"/>
    </row>
    <row r="29" spans="2:32" s="37" customFormat="1" ht="42">
      <c r="B29" s="40">
        <v>3</v>
      </c>
      <c r="C29" s="257"/>
      <c r="D29" s="39" t="str">
        <f>'冠成3月菜單 (2)'!M4</f>
        <v>地瓜飯</v>
      </c>
      <c r="E29" s="39" t="s">
        <v>204</v>
      </c>
      <c r="F29" s="69" t="s">
        <v>186</v>
      </c>
      <c r="G29" s="39" t="str">
        <f>'冠成3月菜單 (2)'!M5</f>
        <v>沙茶肉片</v>
      </c>
      <c r="H29" s="39" t="s">
        <v>187</v>
      </c>
      <c r="I29" s="69" t="s">
        <v>186</v>
      </c>
      <c r="J29" s="39" t="str">
        <f>'冠成3月菜單 (2)'!M6</f>
        <v>麻婆豆腐(豆)</v>
      </c>
      <c r="K29" s="39" t="s">
        <v>187</v>
      </c>
      <c r="L29" s="69" t="s">
        <v>186</v>
      </c>
      <c r="M29" s="39" t="str">
        <f>'冠成3月菜單 (2)'!M7</f>
        <v>海苔花枝丸(加)(海)(切片)</v>
      </c>
      <c r="N29" s="39" t="s">
        <v>189</v>
      </c>
      <c r="O29" s="69" t="s">
        <v>186</v>
      </c>
      <c r="P29" s="39" t="str">
        <f>'冠成3月菜單 (2)'!M8</f>
        <v>深色蔬菜</v>
      </c>
      <c r="Q29" s="96" t="s">
        <v>188</v>
      </c>
      <c r="R29" s="69" t="s">
        <v>186</v>
      </c>
      <c r="S29" s="39" t="str">
        <f>'冠成3月菜單 (2)'!M9</f>
        <v>味噌豆腐湯(豆)</v>
      </c>
      <c r="T29" s="39" t="s">
        <v>187</v>
      </c>
      <c r="U29" s="69" t="s">
        <v>186</v>
      </c>
      <c r="V29" s="258"/>
      <c r="W29" s="199" t="s">
        <v>1</v>
      </c>
      <c r="X29" s="38" t="s">
        <v>185</v>
      </c>
      <c r="Y29" s="198">
        <v>6</v>
      </c>
      <c r="Z29" s="2"/>
      <c r="AA29" s="2"/>
      <c r="AB29" s="3"/>
      <c r="AC29" s="2" t="s">
        <v>184</v>
      </c>
      <c r="AD29" s="2" t="s">
        <v>183</v>
      </c>
      <c r="AE29" s="2" t="s">
        <v>182</v>
      </c>
      <c r="AF29" s="2" t="s">
        <v>181</v>
      </c>
    </row>
    <row r="30" spans="2:32" ht="27.95" customHeight="1">
      <c r="B30" s="29" t="s">
        <v>10</v>
      </c>
      <c r="C30" s="257"/>
      <c r="D30" s="22" t="s">
        <v>203</v>
      </c>
      <c r="E30" s="22"/>
      <c r="F30" s="22">
        <v>40</v>
      </c>
      <c r="G30" s="24" t="s">
        <v>202</v>
      </c>
      <c r="H30" s="197"/>
      <c r="I30" s="24">
        <v>40</v>
      </c>
      <c r="J30" s="24" t="s">
        <v>194</v>
      </c>
      <c r="K30" s="197" t="s">
        <v>193</v>
      </c>
      <c r="L30" s="24">
        <v>30</v>
      </c>
      <c r="M30" s="24" t="s">
        <v>201</v>
      </c>
      <c r="N30" s="24" t="s">
        <v>200</v>
      </c>
      <c r="O30" s="24">
        <v>30</v>
      </c>
      <c r="P30" s="24" t="s">
        <v>176</v>
      </c>
      <c r="Q30" s="24"/>
      <c r="R30" s="24">
        <v>120</v>
      </c>
      <c r="S30" s="22" t="s">
        <v>199</v>
      </c>
      <c r="T30" s="197"/>
      <c r="U30" s="24">
        <v>5</v>
      </c>
      <c r="V30" s="259"/>
      <c r="W30" s="192">
        <f>(Y29*15)+(Y31*5)+(Y34*12)</f>
        <v>98.5</v>
      </c>
      <c r="X30" s="34" t="s">
        <v>174</v>
      </c>
      <c r="Y30" s="193">
        <v>2.5</v>
      </c>
      <c r="Z30" s="15"/>
      <c r="AA30" s="33" t="s">
        <v>173</v>
      </c>
      <c r="AB30" s="3">
        <v>6.3</v>
      </c>
      <c r="AC30" s="3">
        <f>AB30*2</f>
        <v>12.6</v>
      </c>
      <c r="AD30" s="3"/>
      <c r="AE30" s="3">
        <f>AB30*15</f>
        <v>94.5</v>
      </c>
      <c r="AF30" s="3">
        <f>AC30*4+AE30*4</f>
        <v>428.4</v>
      </c>
    </row>
    <row r="31" spans="2:32" ht="27.95" customHeight="1">
      <c r="B31" s="29">
        <v>2</v>
      </c>
      <c r="C31" s="257"/>
      <c r="D31" s="22" t="s">
        <v>198</v>
      </c>
      <c r="E31" s="22"/>
      <c r="F31" s="22">
        <v>100</v>
      </c>
      <c r="G31" s="24" t="s">
        <v>171</v>
      </c>
      <c r="H31" s="24"/>
      <c r="I31" s="24">
        <v>20</v>
      </c>
      <c r="J31" s="24" t="s">
        <v>197</v>
      </c>
      <c r="K31" s="201"/>
      <c r="L31" s="24">
        <v>15</v>
      </c>
      <c r="M31" s="24" t="s">
        <v>196</v>
      </c>
      <c r="N31" s="24"/>
      <c r="O31" s="24"/>
      <c r="P31" s="24"/>
      <c r="Q31" s="24"/>
      <c r="R31" s="24"/>
      <c r="S31" s="22" t="s">
        <v>195</v>
      </c>
      <c r="T31" s="24"/>
      <c r="U31" s="24">
        <v>5</v>
      </c>
      <c r="V31" s="259"/>
      <c r="W31" s="194" t="s">
        <v>2</v>
      </c>
      <c r="X31" s="28" t="s">
        <v>168</v>
      </c>
      <c r="Y31" s="193">
        <f>AB32</f>
        <v>1.7</v>
      </c>
      <c r="Z31" s="2"/>
      <c r="AA31" s="32" t="s">
        <v>167</v>
      </c>
      <c r="AB31" s="3">
        <v>2</v>
      </c>
      <c r="AC31" s="31">
        <f>AB31*7</f>
        <v>14</v>
      </c>
      <c r="AD31" s="3">
        <f>AB31*5</f>
        <v>10</v>
      </c>
      <c r="AE31" s="3" t="s">
        <v>159</v>
      </c>
      <c r="AF31" s="30">
        <f>AC31*4+AD31*9</f>
        <v>146</v>
      </c>
    </row>
    <row r="32" spans="2:32" ht="27.95" customHeight="1">
      <c r="B32" s="29" t="s">
        <v>7</v>
      </c>
      <c r="C32" s="257"/>
      <c r="D32" s="23"/>
      <c r="E32" s="23"/>
      <c r="F32" s="24"/>
      <c r="G32" s="24"/>
      <c r="H32" s="23"/>
      <c r="I32" s="24"/>
      <c r="J32" s="24" t="s">
        <v>171</v>
      </c>
      <c r="K32" s="24"/>
      <c r="L32" s="24">
        <v>10</v>
      </c>
      <c r="M32" s="24"/>
      <c r="N32" s="23"/>
      <c r="O32" s="24"/>
      <c r="P32" s="24"/>
      <c r="Q32" s="23"/>
      <c r="R32" s="24"/>
      <c r="S32" s="22" t="s">
        <v>194</v>
      </c>
      <c r="T32" s="200" t="s">
        <v>193</v>
      </c>
      <c r="U32" s="24">
        <v>30</v>
      </c>
      <c r="V32" s="259"/>
      <c r="W32" s="192">
        <f>(Y30*5)+(Y32*5)+(Y34*8)</f>
        <v>27.5</v>
      </c>
      <c r="X32" s="28" t="s">
        <v>164</v>
      </c>
      <c r="Y32" s="193">
        <v>3</v>
      </c>
      <c r="Z32" s="15"/>
      <c r="AA32" s="2" t="s">
        <v>163</v>
      </c>
      <c r="AB32" s="3">
        <v>1.7</v>
      </c>
      <c r="AC32" s="3">
        <f>AB32*1</f>
        <v>1.7</v>
      </c>
      <c r="AD32" s="3" t="s">
        <v>159</v>
      </c>
      <c r="AE32" s="3">
        <f>AB32*5</f>
        <v>8.5</v>
      </c>
      <c r="AF32" s="3">
        <f>AC32*4+AE32*4</f>
        <v>40.799999999999997</v>
      </c>
    </row>
    <row r="33" spans="2:32" ht="27.95" customHeight="1">
      <c r="B33" s="264" t="s">
        <v>192</v>
      </c>
      <c r="C33" s="257"/>
      <c r="D33" s="23"/>
      <c r="E33" s="23"/>
      <c r="F33" s="24"/>
      <c r="G33" s="24"/>
      <c r="H33" s="23"/>
      <c r="I33" s="24"/>
      <c r="J33" s="22" t="s">
        <v>191</v>
      </c>
      <c r="K33" s="22"/>
      <c r="L33" s="22">
        <v>5</v>
      </c>
      <c r="M33" s="24"/>
      <c r="N33" s="23"/>
      <c r="O33" s="24"/>
      <c r="P33" s="24"/>
      <c r="Q33" s="23"/>
      <c r="R33" s="24"/>
      <c r="S33" s="22" t="s">
        <v>190</v>
      </c>
      <c r="T33" s="23"/>
      <c r="U33" s="24">
        <v>5</v>
      </c>
      <c r="V33" s="259"/>
      <c r="W33" s="194" t="s">
        <v>0</v>
      </c>
      <c r="X33" s="28" t="s">
        <v>161</v>
      </c>
      <c r="Y33" s="193">
        <v>0</v>
      </c>
      <c r="Z33" s="2"/>
      <c r="AA33" s="2" t="s">
        <v>160</v>
      </c>
      <c r="AB33" s="3">
        <v>2.5</v>
      </c>
      <c r="AC33" s="3"/>
      <c r="AD33" s="3">
        <f>AB33*5</f>
        <v>12.5</v>
      </c>
      <c r="AE33" s="3" t="s">
        <v>159</v>
      </c>
      <c r="AF33" s="3">
        <f>AD33*9</f>
        <v>112.5</v>
      </c>
    </row>
    <row r="34" spans="2:32" ht="27.95" customHeight="1">
      <c r="B34" s="264"/>
      <c r="C34" s="257"/>
      <c r="D34" s="23"/>
      <c r="E34" s="23"/>
      <c r="F34" s="24"/>
      <c r="G34" s="24"/>
      <c r="H34" s="23"/>
      <c r="I34" s="24"/>
      <c r="J34" s="22"/>
      <c r="K34" s="23"/>
      <c r="L34" s="22"/>
      <c r="M34" s="24"/>
      <c r="N34" s="23"/>
      <c r="O34" s="24"/>
      <c r="P34" s="24"/>
      <c r="Q34" s="23"/>
      <c r="R34" s="24"/>
      <c r="S34" s="22"/>
      <c r="T34" s="23"/>
      <c r="U34" s="24"/>
      <c r="V34" s="259"/>
      <c r="W34" s="192">
        <f>(Y30*7)+(Y29*2)+(Y31*1)+(Y34*8)</f>
        <v>31.2</v>
      </c>
      <c r="X34" s="27" t="s">
        <v>158</v>
      </c>
      <c r="Y34" s="193">
        <v>0</v>
      </c>
      <c r="Z34" s="15"/>
      <c r="AA34" s="2" t="s">
        <v>157</v>
      </c>
      <c r="AB34" s="3">
        <v>1</v>
      </c>
      <c r="AE34" s="2">
        <f>AB34*15</f>
        <v>15</v>
      </c>
    </row>
    <row r="35" spans="2:32" ht="27.95" customHeight="1">
      <c r="B35" s="26" t="s">
        <v>156</v>
      </c>
      <c r="C35" s="25"/>
      <c r="D35" s="23"/>
      <c r="E35" s="23"/>
      <c r="F35" s="24"/>
      <c r="G35" s="24"/>
      <c r="H35" s="23"/>
      <c r="I35" s="24"/>
      <c r="J35" s="24"/>
      <c r="K35" s="23"/>
      <c r="L35" s="24"/>
      <c r="M35" s="24"/>
      <c r="N35" s="23"/>
      <c r="O35" s="24"/>
      <c r="P35" s="24"/>
      <c r="Q35" s="23"/>
      <c r="R35" s="24"/>
      <c r="S35" s="24"/>
      <c r="T35" s="23"/>
      <c r="U35" s="24"/>
      <c r="V35" s="259"/>
      <c r="W35" s="194" t="s">
        <v>3</v>
      </c>
      <c r="X35" s="21"/>
      <c r="Y35" s="193"/>
      <c r="Z35" s="2"/>
      <c r="AC35" s="2">
        <f>SUM(AC30:AC34)</f>
        <v>28.3</v>
      </c>
      <c r="AD35" s="2">
        <f>SUM(AD30:AD34)</f>
        <v>22.5</v>
      </c>
      <c r="AE35" s="2">
        <f>SUM(AE30:AE34)</f>
        <v>118</v>
      </c>
      <c r="AF35" s="2">
        <f>AC35*4+AD35*9+AE35*4</f>
        <v>787.7</v>
      </c>
    </row>
    <row r="36" spans="2:32" ht="27.95" customHeight="1">
      <c r="B36" s="42"/>
      <c r="C36" s="19"/>
      <c r="D36" s="23"/>
      <c r="E36" s="23"/>
      <c r="F36" s="24"/>
      <c r="G36" s="24"/>
      <c r="H36" s="23"/>
      <c r="I36" s="24"/>
      <c r="J36" s="24"/>
      <c r="K36" s="23"/>
      <c r="L36" s="24"/>
      <c r="M36" s="24"/>
      <c r="N36" s="23"/>
      <c r="O36" s="24"/>
      <c r="P36" s="24"/>
      <c r="Q36" s="23"/>
      <c r="R36" s="24"/>
      <c r="S36" s="24"/>
      <c r="T36" s="23"/>
      <c r="U36" s="24"/>
      <c r="V36" s="260"/>
      <c r="W36" s="192">
        <f>(W30*4)+(W32*7)+(W34*4)</f>
        <v>711.3</v>
      </c>
      <c r="X36" s="41"/>
      <c r="Y36" s="193"/>
      <c r="Z36" s="15"/>
      <c r="AC36" s="14">
        <f>AC35*4/AF35</f>
        <v>0.14370953408658119</v>
      </c>
      <c r="AD36" s="14">
        <f>AD35*9/AF35</f>
        <v>0.25707756760187889</v>
      </c>
      <c r="AE36" s="14">
        <f>AE35*4/AF35</f>
        <v>0.5992128983115399</v>
      </c>
    </row>
    <row r="37" spans="2:32" s="37" customFormat="1" ht="42">
      <c r="B37" s="40">
        <v>3</v>
      </c>
      <c r="C37" s="257"/>
      <c r="D37" s="39" t="str">
        <f>'冠成3月菜單 (2)'!Q4</f>
        <v>義大利麵</v>
      </c>
      <c r="E37" s="39" t="s">
        <v>187</v>
      </c>
      <c r="F37" s="69" t="s">
        <v>186</v>
      </c>
      <c r="G37" s="39" t="str">
        <f>'冠成3月菜單 (2)'!Q5</f>
        <v xml:space="preserve"> 芝麻雞腿</v>
      </c>
      <c r="H37" s="39" t="s">
        <v>189</v>
      </c>
      <c r="I37" s="69" t="s">
        <v>186</v>
      </c>
      <c r="J37" s="39" t="str">
        <f>'冠成3月菜單 (2)'!Q6</f>
        <v>沙茶米血</v>
      </c>
      <c r="K37" s="39" t="s">
        <v>187</v>
      </c>
      <c r="L37" s="69" t="s">
        <v>186</v>
      </c>
      <c r="M37" s="39" t="str">
        <f>'冠成3月菜單 (2)'!Q7</f>
        <v>芹菜鍋貼(加)</v>
      </c>
      <c r="N37" s="39" t="s">
        <v>187</v>
      </c>
      <c r="O37" s="69" t="s">
        <v>186</v>
      </c>
      <c r="P37" s="39" t="str">
        <f>'冠成3月菜單 (2)'!Q8</f>
        <v>淺色蔬菜</v>
      </c>
      <c r="Q37" s="96" t="s">
        <v>188</v>
      </c>
      <c r="R37" s="69" t="s">
        <v>186</v>
      </c>
      <c r="S37" s="39" t="str">
        <f>'冠成3月菜單 (2)'!Q9</f>
        <v>菜頭湯</v>
      </c>
      <c r="T37" s="39" t="s">
        <v>187</v>
      </c>
      <c r="U37" s="69" t="s">
        <v>186</v>
      </c>
      <c r="V37" s="258"/>
      <c r="W37" s="199" t="s">
        <v>1</v>
      </c>
      <c r="X37" s="38" t="s">
        <v>185</v>
      </c>
      <c r="Y37" s="198">
        <v>6.5</v>
      </c>
      <c r="Z37" s="2"/>
      <c r="AA37" s="2"/>
      <c r="AB37" s="3"/>
      <c r="AC37" s="2" t="s">
        <v>184</v>
      </c>
      <c r="AD37" s="2" t="s">
        <v>183</v>
      </c>
      <c r="AE37" s="2" t="s">
        <v>182</v>
      </c>
      <c r="AF37" s="2" t="s">
        <v>181</v>
      </c>
    </row>
    <row r="38" spans="2:32" ht="27.95" customHeight="1">
      <c r="B38" s="29" t="s">
        <v>10</v>
      </c>
      <c r="C38" s="257"/>
      <c r="D38" s="22" t="s">
        <v>180</v>
      </c>
      <c r="E38" s="22"/>
      <c r="F38" s="24">
        <v>250</v>
      </c>
      <c r="G38" s="24" t="s">
        <v>179</v>
      </c>
      <c r="H38" s="22"/>
      <c r="I38" s="24">
        <v>80</v>
      </c>
      <c r="J38" s="24" t="s">
        <v>178</v>
      </c>
      <c r="K38" s="197"/>
      <c r="L38" s="24">
        <v>40</v>
      </c>
      <c r="M38" s="24" t="s">
        <v>177</v>
      </c>
      <c r="N38" s="22"/>
      <c r="O38" s="24">
        <v>30</v>
      </c>
      <c r="P38" s="24" t="s">
        <v>176</v>
      </c>
      <c r="Q38" s="22"/>
      <c r="R38" s="24">
        <v>110</v>
      </c>
      <c r="S38" s="22" t="s">
        <v>175</v>
      </c>
      <c r="T38" s="22"/>
      <c r="U38" s="22">
        <v>45</v>
      </c>
      <c r="V38" s="259"/>
      <c r="W38" s="192">
        <f>(Y37*15)+(Y39*5)+(Y42*12)</f>
        <v>107</v>
      </c>
      <c r="X38" s="34" t="s">
        <v>174</v>
      </c>
      <c r="Y38" s="193">
        <v>2.5</v>
      </c>
      <c r="Z38" s="15"/>
      <c r="AA38" s="33" t="s">
        <v>173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29">
        <v>3</v>
      </c>
      <c r="C39" s="257"/>
      <c r="D39" s="22" t="s">
        <v>172</v>
      </c>
      <c r="E39" s="22"/>
      <c r="F39" s="24">
        <v>20</v>
      </c>
      <c r="G39" s="24"/>
      <c r="H39" s="22"/>
      <c r="I39" s="24"/>
      <c r="J39" s="22" t="s">
        <v>171</v>
      </c>
      <c r="K39" s="196"/>
      <c r="L39" s="22">
        <v>20</v>
      </c>
      <c r="M39" s="52" t="s">
        <v>170</v>
      </c>
      <c r="N39" s="22"/>
      <c r="O39" s="24">
        <v>5</v>
      </c>
      <c r="P39" s="24"/>
      <c r="Q39" s="23"/>
      <c r="R39" s="24"/>
      <c r="S39" s="22" t="s">
        <v>169</v>
      </c>
      <c r="T39" s="22"/>
      <c r="U39" s="22">
        <v>15</v>
      </c>
      <c r="V39" s="259"/>
      <c r="W39" s="194" t="s">
        <v>2</v>
      </c>
      <c r="X39" s="28" t="s">
        <v>168</v>
      </c>
      <c r="Y39" s="193">
        <v>1.9</v>
      </c>
      <c r="Z39" s="2"/>
      <c r="AA39" s="32" t="s">
        <v>167</v>
      </c>
      <c r="AB39" s="3">
        <v>2.2999999999999998</v>
      </c>
      <c r="AC39" s="31">
        <f>AB39*7</f>
        <v>16.099999999999998</v>
      </c>
      <c r="AD39" s="3">
        <f>AB39*5</f>
        <v>11.5</v>
      </c>
      <c r="AE39" s="3" t="s">
        <v>159</v>
      </c>
      <c r="AF39" s="30">
        <f>AC39*4+AD39*9</f>
        <v>167.89999999999998</v>
      </c>
    </row>
    <row r="40" spans="2:32" ht="27.95" customHeight="1">
      <c r="B40" s="29" t="s">
        <v>7</v>
      </c>
      <c r="C40" s="257"/>
      <c r="D40" s="24" t="s">
        <v>166</v>
      </c>
      <c r="E40" s="59"/>
      <c r="F40" s="43">
        <v>10</v>
      </c>
      <c r="G40" s="24"/>
      <c r="H40" s="22"/>
      <c r="I40" s="54"/>
      <c r="J40" s="22" t="s">
        <v>165</v>
      </c>
      <c r="K40" s="196"/>
      <c r="L40" s="22">
        <v>5</v>
      </c>
      <c r="M40" s="52"/>
      <c r="N40" s="22"/>
      <c r="O40" s="24"/>
      <c r="P40" s="24"/>
      <c r="Q40" s="23"/>
      <c r="R40" s="24"/>
      <c r="S40" s="22"/>
      <c r="T40" s="24"/>
      <c r="U40" s="24"/>
      <c r="V40" s="259"/>
      <c r="W40" s="192">
        <f>(Y38*5)+(Y40*5)+(Y42*8)</f>
        <v>27.5</v>
      </c>
      <c r="X40" s="28" t="s">
        <v>164</v>
      </c>
      <c r="Y40" s="193">
        <v>3</v>
      </c>
      <c r="Z40" s="15"/>
      <c r="AA40" s="2" t="s">
        <v>163</v>
      </c>
      <c r="AB40" s="3">
        <v>1.5</v>
      </c>
      <c r="AC40" s="3">
        <f>AB40*1</f>
        <v>1.5</v>
      </c>
      <c r="AD40" s="3" t="s">
        <v>159</v>
      </c>
      <c r="AE40" s="3">
        <f>AB40*5</f>
        <v>7.5</v>
      </c>
      <c r="AF40" s="3">
        <f>AC40*4+AE40*4</f>
        <v>36</v>
      </c>
    </row>
    <row r="41" spans="2:32" ht="27.95" customHeight="1">
      <c r="B41" s="264" t="s">
        <v>162</v>
      </c>
      <c r="C41" s="257"/>
      <c r="D41" s="59"/>
      <c r="E41" s="59"/>
      <c r="F41" s="43"/>
      <c r="G41" s="24"/>
      <c r="H41" s="22"/>
      <c r="I41" s="24"/>
      <c r="J41" s="36"/>
      <c r="K41" s="93"/>
      <c r="L41" s="195"/>
      <c r="M41" s="24"/>
      <c r="N41" s="22"/>
      <c r="O41" s="24"/>
      <c r="P41" s="24"/>
      <c r="Q41" s="22"/>
      <c r="R41" s="24"/>
      <c r="S41" s="22"/>
      <c r="T41" s="24"/>
      <c r="U41" s="24"/>
      <c r="V41" s="259"/>
      <c r="W41" s="194" t="s">
        <v>0</v>
      </c>
      <c r="X41" s="28" t="s">
        <v>161</v>
      </c>
      <c r="Y41" s="193">
        <f>AB42</f>
        <v>0</v>
      </c>
      <c r="Z41" s="2"/>
      <c r="AA41" s="2" t="s">
        <v>160</v>
      </c>
      <c r="AB41" s="3">
        <v>2.5</v>
      </c>
      <c r="AC41" s="3"/>
      <c r="AD41" s="3">
        <f>AB41*5</f>
        <v>12.5</v>
      </c>
      <c r="AE41" s="3" t="s">
        <v>159</v>
      </c>
      <c r="AF41" s="3">
        <f>AD41*9</f>
        <v>112.5</v>
      </c>
    </row>
    <row r="42" spans="2:32" ht="27.95" customHeight="1">
      <c r="B42" s="264"/>
      <c r="C42" s="257"/>
      <c r="D42" s="44"/>
      <c r="E42" s="44"/>
      <c r="F42" s="43"/>
      <c r="G42" s="24"/>
      <c r="H42" s="23"/>
      <c r="I42" s="24"/>
      <c r="J42" s="24"/>
      <c r="K42" s="23"/>
      <c r="L42" s="24"/>
      <c r="M42" s="24"/>
      <c r="N42" s="23"/>
      <c r="O42" s="24"/>
      <c r="P42" s="24"/>
      <c r="Q42" s="23"/>
      <c r="R42" s="24"/>
      <c r="S42" s="22"/>
      <c r="T42" s="23"/>
      <c r="U42" s="22"/>
      <c r="V42" s="259"/>
      <c r="W42" s="192">
        <f>(Y38*7)+(Y37*2)+(Y39*1)+(Y42*8)</f>
        <v>32.4</v>
      </c>
      <c r="X42" s="27" t="s">
        <v>158</v>
      </c>
      <c r="Y42" s="193">
        <v>0</v>
      </c>
      <c r="Z42" s="15"/>
      <c r="AA42" s="2" t="s">
        <v>157</v>
      </c>
      <c r="AE42" s="2">
        <f>AB42*15</f>
        <v>0</v>
      </c>
    </row>
    <row r="43" spans="2:32" ht="27.95" customHeight="1">
      <c r="B43" s="26" t="s">
        <v>156</v>
      </c>
      <c r="C43" s="25"/>
      <c r="D43" s="23"/>
      <c r="E43" s="23"/>
      <c r="F43" s="24"/>
      <c r="G43" s="24"/>
      <c r="H43" s="23"/>
      <c r="I43" s="24"/>
      <c r="J43" s="22"/>
      <c r="K43" s="23"/>
      <c r="L43" s="22"/>
      <c r="M43" s="24"/>
      <c r="N43" s="23"/>
      <c r="O43" s="24"/>
      <c r="P43" s="24"/>
      <c r="Q43" s="23"/>
      <c r="R43" s="24"/>
      <c r="S43" s="22"/>
      <c r="T43" s="23"/>
      <c r="U43" s="22"/>
      <c r="V43" s="259"/>
      <c r="W43" s="194" t="s">
        <v>3</v>
      </c>
      <c r="X43" s="21"/>
      <c r="Y43" s="193"/>
      <c r="Z43" s="2"/>
      <c r="AC43" s="2">
        <f>SUM(AC38:AC42)</f>
        <v>29.599999999999998</v>
      </c>
      <c r="AD43" s="2">
        <f>SUM(AD38:AD42)</f>
        <v>24</v>
      </c>
      <c r="AE43" s="2">
        <f>SUM(AE38:AE42)</f>
        <v>97.5</v>
      </c>
      <c r="AF43" s="2">
        <f>AC43*4+AD43*9+AE43*4</f>
        <v>724.4</v>
      </c>
    </row>
    <row r="44" spans="2:32" ht="27.95" customHeight="1" thickBot="1">
      <c r="B44" s="20"/>
      <c r="C44" s="19"/>
      <c r="D44" s="18"/>
      <c r="E44" s="18"/>
      <c r="F44" s="17"/>
      <c r="G44" s="17"/>
      <c r="H44" s="18"/>
      <c r="I44" s="17"/>
      <c r="J44" s="17"/>
      <c r="K44" s="18"/>
      <c r="L44" s="17"/>
      <c r="M44" s="17"/>
      <c r="N44" s="18"/>
      <c r="O44" s="17"/>
      <c r="P44" s="17"/>
      <c r="Q44" s="18"/>
      <c r="R44" s="17"/>
      <c r="S44" s="17"/>
      <c r="T44" s="18"/>
      <c r="U44" s="17"/>
      <c r="V44" s="260"/>
      <c r="W44" s="192">
        <f>(W38*4)+(W40*7)+(W42*4)</f>
        <v>750.1</v>
      </c>
      <c r="X44" s="16"/>
      <c r="Y44" s="191"/>
      <c r="Z44" s="15"/>
      <c r="AC44" s="14">
        <f>AC43*4/AF43</f>
        <v>0.16344561016013251</v>
      </c>
      <c r="AD44" s="14">
        <f>AD43*9/AF43</f>
        <v>0.29817780231916069</v>
      </c>
      <c r="AE44" s="14">
        <f>AE43*4/AF43</f>
        <v>0.53837658752070683</v>
      </c>
    </row>
    <row r="45" spans="2:32" ht="21.75" customHeight="1">
      <c r="C45" s="2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13"/>
    </row>
    <row r="46" spans="2:32">
      <c r="B46" s="3"/>
      <c r="D46" s="255"/>
      <c r="E46" s="255"/>
      <c r="F46" s="256"/>
      <c r="G46" s="256"/>
      <c r="H46" s="12"/>
      <c r="I46" s="2"/>
      <c r="J46" s="2"/>
      <c r="K46" s="12"/>
      <c r="L46" s="2"/>
      <c r="N46" s="12"/>
      <c r="O46" s="2"/>
      <c r="Q46" s="12"/>
      <c r="R46" s="2"/>
      <c r="T46" s="12"/>
      <c r="U46" s="2"/>
      <c r="V46" s="11"/>
      <c r="Y46" s="190"/>
    </row>
    <row r="47" spans="2:32">
      <c r="Y47" s="190"/>
    </row>
    <row r="48" spans="2:32">
      <c r="Y48" s="190"/>
    </row>
    <row r="49" spans="25:25">
      <c r="Y49" s="190"/>
    </row>
    <row r="50" spans="25:25">
      <c r="Y50" s="190"/>
    </row>
    <row r="51" spans="25:25">
      <c r="Y51" s="190"/>
    </row>
    <row r="52" spans="25:25">
      <c r="Y52" s="190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2" type="noConversion"/>
  <pageMargins left="1.1417322834645669" right="0.15748031496062992" top="0.19685039370078741" bottom="0.15748031496062992" header="0.51181102362204722" footer="0.23622047244094491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55" zoomScaleNormal="55" workbookViewId="0">
      <selection activeCell="W19" sqref="W19"/>
    </sheetView>
  </sheetViews>
  <sheetFormatPr defaultRowHeight="20.25"/>
  <cols>
    <col min="1" max="1" width="1.875" style="1" customWidth="1"/>
    <col min="2" max="2" width="4.875" style="9" customWidth="1"/>
    <col min="3" max="3" width="0" style="1" hidden="1" customWidth="1"/>
    <col min="4" max="4" width="18.625" style="1" customWidth="1"/>
    <col min="5" max="5" width="5.625" style="8" customWidth="1"/>
    <col min="6" max="6" width="9.625" style="1" customWidth="1"/>
    <col min="7" max="7" width="18.625" style="1" customWidth="1"/>
    <col min="8" max="8" width="5.625" style="8" customWidth="1"/>
    <col min="9" max="9" width="9.625" style="1" customWidth="1"/>
    <col min="10" max="10" width="18.625" style="1" customWidth="1"/>
    <col min="11" max="11" width="5.625" style="8" customWidth="1"/>
    <col min="12" max="12" width="9.625" style="1" customWidth="1"/>
    <col min="13" max="13" width="18.625" style="1" customWidth="1"/>
    <col min="14" max="14" width="5.625" style="8" customWidth="1"/>
    <col min="15" max="15" width="9.625" style="1" customWidth="1"/>
    <col min="16" max="16" width="18.625" style="1" customWidth="1"/>
    <col min="17" max="17" width="5.625" style="8" customWidth="1"/>
    <col min="18" max="18" width="9.625" style="1" customWidth="1"/>
    <col min="19" max="19" width="18.625" style="1" customWidth="1"/>
    <col min="20" max="20" width="5.625" style="8" customWidth="1"/>
    <col min="21" max="21" width="9.625" style="1" customWidth="1"/>
    <col min="22" max="22" width="5.25" style="7" customWidth="1"/>
    <col min="23" max="23" width="11.75" style="6" customWidth="1"/>
    <col min="24" max="24" width="11.25" style="5" customWidth="1"/>
    <col min="25" max="25" width="6.625" style="189" customWidth="1"/>
    <col min="26" max="26" width="6.625" style="1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1"/>
  </cols>
  <sheetData>
    <row r="1" spans="2:32" s="2" customFormat="1" ht="38.25">
      <c r="B1" s="261" t="s">
        <v>295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88"/>
      <c r="AB1" s="3"/>
    </row>
    <row r="2" spans="2:32" s="2" customFormat="1" ht="9.75" customHeight="1">
      <c r="B2" s="262"/>
      <c r="C2" s="263"/>
      <c r="D2" s="263"/>
      <c r="E2" s="263"/>
      <c r="F2" s="263"/>
      <c r="G2" s="263"/>
      <c r="H2" s="92"/>
      <c r="I2" s="88"/>
      <c r="J2" s="88"/>
      <c r="K2" s="92"/>
      <c r="L2" s="88"/>
      <c r="M2" s="88"/>
      <c r="N2" s="92"/>
      <c r="O2" s="88"/>
      <c r="P2" s="88"/>
      <c r="Q2" s="92"/>
      <c r="R2" s="88"/>
      <c r="S2" s="88"/>
      <c r="T2" s="92"/>
      <c r="U2" s="88"/>
      <c r="V2" s="91"/>
      <c r="W2" s="89"/>
      <c r="X2" s="90"/>
      <c r="Y2" s="215"/>
      <c r="Z2" s="88"/>
      <c r="AB2" s="3"/>
    </row>
    <row r="3" spans="2:32" s="2" customFormat="1" ht="31.5" customHeight="1" thickBot="1">
      <c r="B3" s="87" t="s">
        <v>227</v>
      </c>
      <c r="C3" s="99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T3" s="85"/>
      <c r="U3" s="85"/>
      <c r="V3" s="84"/>
      <c r="W3" s="83"/>
      <c r="X3" s="82"/>
      <c r="Y3" s="214"/>
      <c r="Z3" s="15"/>
      <c r="AB3" s="3"/>
    </row>
    <row r="4" spans="2:32" s="70" customFormat="1" ht="157.5">
      <c r="B4" s="80" t="s">
        <v>21</v>
      </c>
      <c r="C4" s="79" t="s">
        <v>20</v>
      </c>
      <c r="D4" s="76" t="s">
        <v>19</v>
      </c>
      <c r="E4" s="77" t="s">
        <v>226</v>
      </c>
      <c r="F4" s="76"/>
      <c r="G4" s="76" t="s">
        <v>18</v>
      </c>
      <c r="H4" s="77" t="s">
        <v>226</v>
      </c>
      <c r="I4" s="76"/>
      <c r="J4" s="76" t="s">
        <v>17</v>
      </c>
      <c r="K4" s="77" t="s">
        <v>226</v>
      </c>
      <c r="L4" s="98"/>
      <c r="M4" s="76" t="s">
        <v>17</v>
      </c>
      <c r="N4" s="77" t="s">
        <v>226</v>
      </c>
      <c r="O4" s="76"/>
      <c r="P4" s="76" t="s">
        <v>17</v>
      </c>
      <c r="Q4" s="77" t="s">
        <v>226</v>
      </c>
      <c r="R4" s="76"/>
      <c r="S4" s="78" t="s">
        <v>16</v>
      </c>
      <c r="T4" s="77" t="s">
        <v>226</v>
      </c>
      <c r="U4" s="76"/>
      <c r="V4" s="75" t="s">
        <v>294</v>
      </c>
      <c r="W4" s="74" t="s">
        <v>15</v>
      </c>
      <c r="X4" s="73" t="s">
        <v>224</v>
      </c>
      <c r="Y4" s="211" t="s">
        <v>223</v>
      </c>
      <c r="Z4" s="71"/>
      <c r="AA4" s="33"/>
      <c r="AB4" s="3"/>
      <c r="AC4" s="2"/>
      <c r="AD4" s="2"/>
      <c r="AE4" s="2"/>
      <c r="AF4" s="2"/>
    </row>
    <row r="5" spans="2:32" s="37" customFormat="1" ht="65.099999999999994" customHeight="1">
      <c r="B5" s="40">
        <v>3</v>
      </c>
      <c r="C5" s="257"/>
      <c r="D5" s="39" t="str">
        <f>'冠成3月菜單 (2)'!A14</f>
        <v>QQ白飯</v>
      </c>
      <c r="E5" s="39" t="s">
        <v>257</v>
      </c>
      <c r="F5" s="69" t="s">
        <v>253</v>
      </c>
      <c r="G5" s="39" t="str">
        <f>'冠成3月菜單 (2)'!A15</f>
        <v>白蘿蔔排骨</v>
      </c>
      <c r="H5" s="39" t="s">
        <v>254</v>
      </c>
      <c r="I5" s="69" t="s">
        <v>253</v>
      </c>
      <c r="J5" s="39" t="str">
        <f>'冠成3月菜單 (2)'!A16</f>
        <v>白醬焗烤馬鈴薯</v>
      </c>
      <c r="K5" s="39" t="s">
        <v>254</v>
      </c>
      <c r="L5" s="69" t="s">
        <v>253</v>
      </c>
      <c r="M5" s="39" t="str">
        <f>'冠成3月菜單 (2)'!A17</f>
        <v>香菇滷蛋</v>
      </c>
      <c r="N5" s="225" t="s">
        <v>293</v>
      </c>
      <c r="O5" s="69" t="s">
        <v>253</v>
      </c>
      <c r="P5" s="39" t="str">
        <f>'冠成3月菜單 (2)'!A18</f>
        <v>深色蔬菜</v>
      </c>
      <c r="Q5" s="96" t="s">
        <v>255</v>
      </c>
      <c r="R5" s="69" t="s">
        <v>253</v>
      </c>
      <c r="S5" s="39" t="str">
        <f>'冠成3月菜單 (2)'!A19</f>
        <v>南瓜濃湯(芡)</v>
      </c>
      <c r="T5" s="39" t="s">
        <v>254</v>
      </c>
      <c r="U5" s="69" t="s">
        <v>253</v>
      </c>
      <c r="V5" s="258"/>
      <c r="W5" s="199" t="s">
        <v>1</v>
      </c>
      <c r="X5" s="208" t="s">
        <v>252</v>
      </c>
      <c r="Y5" s="218">
        <v>6.5</v>
      </c>
      <c r="Z5" s="2"/>
      <c r="AA5" s="2"/>
      <c r="AB5" s="3"/>
      <c r="AC5" s="2" t="s">
        <v>222</v>
      </c>
      <c r="AD5" s="2" t="s">
        <v>221</v>
      </c>
      <c r="AE5" s="2" t="s">
        <v>220</v>
      </c>
      <c r="AF5" s="2" t="s">
        <v>219</v>
      </c>
    </row>
    <row r="6" spans="2:32" ht="27.95" customHeight="1">
      <c r="B6" s="29" t="s">
        <v>10</v>
      </c>
      <c r="C6" s="257"/>
      <c r="D6" s="24" t="s">
        <v>261</v>
      </c>
      <c r="E6" s="24"/>
      <c r="F6" s="22">
        <v>110</v>
      </c>
      <c r="G6" s="24" t="s">
        <v>292</v>
      </c>
      <c r="H6" s="43"/>
      <c r="I6" s="43">
        <v>50</v>
      </c>
      <c r="J6" s="24" t="s">
        <v>248</v>
      </c>
      <c r="K6" s="217"/>
      <c r="L6" s="24">
        <v>30</v>
      </c>
      <c r="M6" s="54" t="s">
        <v>291</v>
      </c>
      <c r="N6" s="224"/>
      <c r="O6" s="52">
        <v>25</v>
      </c>
      <c r="P6" s="24" t="s">
        <v>247</v>
      </c>
      <c r="Q6" s="24"/>
      <c r="R6" s="24">
        <v>120</v>
      </c>
      <c r="S6" s="24" t="s">
        <v>290</v>
      </c>
      <c r="T6" s="23"/>
      <c r="U6" s="24">
        <v>30</v>
      </c>
      <c r="V6" s="259"/>
      <c r="W6" s="192">
        <f>(Y5*15)+(Y7*5)+(Y10*12)</f>
        <v>107</v>
      </c>
      <c r="X6" s="207" t="s">
        <v>245</v>
      </c>
      <c r="Y6" s="216">
        <v>2.4</v>
      </c>
      <c r="Z6" s="15"/>
      <c r="AA6" s="33" t="s">
        <v>218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29">
        <v>6</v>
      </c>
      <c r="C7" s="257"/>
      <c r="D7" s="22"/>
      <c r="E7" s="22"/>
      <c r="F7" s="22"/>
      <c r="G7" s="43" t="s">
        <v>249</v>
      </c>
      <c r="H7" s="43"/>
      <c r="I7" s="43">
        <v>5</v>
      </c>
      <c r="J7" s="52" t="s">
        <v>243</v>
      </c>
      <c r="K7" s="196"/>
      <c r="L7" s="24">
        <v>15</v>
      </c>
      <c r="M7" s="54" t="s">
        <v>242</v>
      </c>
      <c r="N7" s="156"/>
      <c r="O7" s="52">
        <v>45</v>
      </c>
      <c r="P7" s="24"/>
      <c r="Q7" s="24"/>
      <c r="R7" s="24"/>
      <c r="S7" s="22" t="s">
        <v>278</v>
      </c>
      <c r="T7" s="23"/>
      <c r="U7" s="24">
        <v>20</v>
      </c>
      <c r="V7" s="259"/>
      <c r="W7" s="194" t="s">
        <v>2</v>
      </c>
      <c r="X7" s="206" t="s">
        <v>241</v>
      </c>
      <c r="Y7" s="216">
        <v>1.9</v>
      </c>
      <c r="Z7" s="2"/>
      <c r="AA7" s="32" t="s">
        <v>217</v>
      </c>
      <c r="AB7" s="3">
        <v>2</v>
      </c>
      <c r="AC7" s="31">
        <f>AB7*7</f>
        <v>14</v>
      </c>
      <c r="AD7" s="3">
        <f>AB7*5</f>
        <v>10</v>
      </c>
      <c r="AE7" s="3" t="s">
        <v>214</v>
      </c>
      <c r="AF7" s="30">
        <f>AC7*4+AD7*9</f>
        <v>146</v>
      </c>
    </row>
    <row r="8" spans="2:32" ht="27.95" customHeight="1">
      <c r="B8" s="29" t="s">
        <v>7</v>
      </c>
      <c r="C8" s="257"/>
      <c r="D8" s="22"/>
      <c r="E8" s="22"/>
      <c r="F8" s="22"/>
      <c r="G8" s="43"/>
      <c r="H8" s="59"/>
      <c r="I8" s="43"/>
      <c r="J8" s="24" t="s">
        <v>237</v>
      </c>
      <c r="K8" s="196"/>
      <c r="L8" s="24">
        <v>5</v>
      </c>
      <c r="N8" s="223"/>
      <c r="P8" s="24"/>
      <c r="Q8" s="23"/>
      <c r="R8" s="24"/>
      <c r="S8" s="22"/>
      <c r="T8" s="23"/>
      <c r="U8" s="24"/>
      <c r="V8" s="259"/>
      <c r="W8" s="192">
        <f>(Y6*5)+(Y8*5)+(Y10*8)</f>
        <v>24.5</v>
      </c>
      <c r="X8" s="206" t="s">
        <v>235</v>
      </c>
      <c r="Y8" s="216">
        <v>2.5</v>
      </c>
      <c r="Z8" s="15"/>
      <c r="AA8" s="2" t="s">
        <v>216</v>
      </c>
      <c r="AB8" s="3">
        <v>1.7</v>
      </c>
      <c r="AC8" s="3">
        <f>AB8*1</f>
        <v>1.7</v>
      </c>
      <c r="AD8" s="3" t="s">
        <v>214</v>
      </c>
      <c r="AE8" s="3">
        <f>AB8*5</f>
        <v>8.5</v>
      </c>
      <c r="AF8" s="3">
        <f>AC8*4+AE8*4</f>
        <v>40.799999999999997</v>
      </c>
    </row>
    <row r="9" spans="2:32" ht="27.95" customHeight="1">
      <c r="B9" s="264" t="s">
        <v>289</v>
      </c>
      <c r="C9" s="257"/>
      <c r="D9" s="22"/>
      <c r="E9" s="22"/>
      <c r="F9" s="22"/>
      <c r="G9" s="24"/>
      <c r="H9" s="23"/>
      <c r="I9" s="24"/>
      <c r="J9" s="24" t="s">
        <v>288</v>
      </c>
      <c r="K9" s="23"/>
      <c r="L9" s="24">
        <v>5</v>
      </c>
      <c r="N9" s="223"/>
      <c r="P9" s="24"/>
      <c r="Q9" s="23"/>
      <c r="R9" s="24"/>
      <c r="S9" s="22"/>
      <c r="T9" s="23"/>
      <c r="U9" s="24"/>
      <c r="V9" s="259"/>
      <c r="W9" s="194" t="s">
        <v>0</v>
      </c>
      <c r="X9" s="206" t="s">
        <v>231</v>
      </c>
      <c r="Y9" s="216">
        <f>AB10</f>
        <v>0</v>
      </c>
      <c r="Z9" s="2"/>
      <c r="AA9" s="2" t="s">
        <v>215</v>
      </c>
      <c r="AB9" s="3">
        <v>2.5</v>
      </c>
      <c r="AC9" s="3"/>
      <c r="AD9" s="3">
        <f>AB9*5</f>
        <v>12.5</v>
      </c>
      <c r="AE9" s="3" t="s">
        <v>214</v>
      </c>
      <c r="AF9" s="3">
        <f>AD9*9</f>
        <v>112.5</v>
      </c>
    </row>
    <row r="10" spans="2:32" ht="27.95" customHeight="1">
      <c r="B10" s="264"/>
      <c r="C10" s="257"/>
      <c r="D10" s="22"/>
      <c r="E10" s="22"/>
      <c r="F10" s="22"/>
      <c r="G10" s="24"/>
      <c r="H10" s="23"/>
      <c r="I10" s="24"/>
      <c r="J10" s="24"/>
      <c r="K10" s="23"/>
      <c r="L10" s="24"/>
      <c r="M10" s="36"/>
      <c r="N10" s="93"/>
      <c r="O10" s="52"/>
      <c r="P10" s="24"/>
      <c r="Q10" s="23"/>
      <c r="R10" s="24"/>
      <c r="S10" s="22"/>
      <c r="T10" s="23"/>
      <c r="U10" s="24"/>
      <c r="V10" s="259"/>
      <c r="W10" s="192">
        <f>(Y6*7)+(Y5*2)+(Y7*1)+(Y10*8)</f>
        <v>31.7</v>
      </c>
      <c r="X10" s="205" t="s">
        <v>230</v>
      </c>
      <c r="Y10" s="221">
        <v>0</v>
      </c>
      <c r="Z10" s="15"/>
      <c r="AA10" s="2" t="s">
        <v>213</v>
      </c>
      <c r="AE10" s="2">
        <f>AB10*15</f>
        <v>0</v>
      </c>
    </row>
    <row r="11" spans="2:32" ht="27.95" customHeight="1">
      <c r="B11" s="26" t="s">
        <v>229</v>
      </c>
      <c r="C11" s="25"/>
      <c r="D11" s="22"/>
      <c r="E11" s="23"/>
      <c r="F11" s="22"/>
      <c r="G11" s="24"/>
      <c r="H11" s="23"/>
      <c r="I11" s="24"/>
      <c r="J11" s="24"/>
      <c r="K11" s="23"/>
      <c r="L11" s="24"/>
      <c r="M11" s="54"/>
      <c r="N11" s="93"/>
      <c r="O11" s="52"/>
      <c r="P11" s="24"/>
      <c r="Q11" s="23"/>
      <c r="R11" s="24"/>
      <c r="S11" s="24"/>
      <c r="T11" s="23"/>
      <c r="U11" s="24"/>
      <c r="V11" s="259"/>
      <c r="W11" s="194" t="s">
        <v>3</v>
      </c>
      <c r="X11" s="204"/>
      <c r="Y11" s="216"/>
      <c r="Z11" s="2"/>
      <c r="AC11" s="2">
        <f>SUM(AC6:AC10)</f>
        <v>27.7</v>
      </c>
      <c r="AD11" s="2">
        <f>SUM(AD6:AD10)</f>
        <v>22.5</v>
      </c>
      <c r="AE11" s="2">
        <f>SUM(AE6:AE10)</f>
        <v>98.5</v>
      </c>
      <c r="AF11" s="2">
        <f>AC11*4+AD11*9+AE11*4</f>
        <v>707.3</v>
      </c>
    </row>
    <row r="12" spans="2:32" ht="27.95" customHeight="1">
      <c r="B12" s="42"/>
      <c r="C12" s="19"/>
      <c r="D12" s="24"/>
      <c r="E12" s="23"/>
      <c r="F12" s="24"/>
      <c r="G12" s="24"/>
      <c r="H12" s="23"/>
      <c r="I12" s="24"/>
      <c r="J12" s="24"/>
      <c r="K12" s="23"/>
      <c r="L12" s="24"/>
      <c r="M12" s="54"/>
      <c r="N12" s="53"/>
      <c r="O12" s="52"/>
      <c r="P12" s="24"/>
      <c r="Q12" s="23"/>
      <c r="R12" s="24"/>
      <c r="S12" s="24"/>
      <c r="T12" s="23"/>
      <c r="U12" s="24"/>
      <c r="V12" s="260"/>
      <c r="W12" s="192">
        <f>(W6*4)+(W8*7)+(W10*4)</f>
        <v>726.3</v>
      </c>
      <c r="X12" s="219"/>
      <c r="Y12" s="221"/>
      <c r="Z12" s="15"/>
      <c r="AC12" s="14">
        <f>AC11*4/AF11</f>
        <v>0.1566520571186201</v>
      </c>
      <c r="AD12" s="14">
        <f>AD11*9/AF11</f>
        <v>0.28630001413827233</v>
      </c>
      <c r="AE12" s="14">
        <f>AE11*4/AF11</f>
        <v>0.5570479287431076</v>
      </c>
    </row>
    <row r="13" spans="2:32" s="37" customFormat="1" ht="42">
      <c r="B13" s="40">
        <v>3</v>
      </c>
      <c r="C13" s="257"/>
      <c r="D13" s="39" t="str">
        <f>'冠成3月菜單 (2)'!E14</f>
        <v>五穀飯</v>
      </c>
      <c r="E13" s="39" t="s">
        <v>257</v>
      </c>
      <c r="F13" s="69" t="s">
        <v>253</v>
      </c>
      <c r="G13" s="39" t="str">
        <f>'冠成3月菜單 (2)'!E15</f>
        <v>菲力雞胸肉</v>
      </c>
      <c r="H13" s="39" t="s">
        <v>256</v>
      </c>
      <c r="I13" s="69" t="s">
        <v>253</v>
      </c>
      <c r="J13" s="39" t="str">
        <f>'冠成3月菜單 (2)'!E16</f>
        <v>蘿蔔燒肉</v>
      </c>
      <c r="K13" s="39" t="s">
        <v>254</v>
      </c>
      <c r="L13" s="69" t="s">
        <v>253</v>
      </c>
      <c r="M13" s="222" t="str">
        <f>'冠成3月菜單 (2)'!E17</f>
        <v>椒鹽魷魚條(海)(炸)</v>
      </c>
      <c r="N13" s="45" t="s">
        <v>277</v>
      </c>
      <c r="O13" s="69" t="s">
        <v>253</v>
      </c>
      <c r="P13" s="39" t="str">
        <f>'冠成3月菜單 (2)'!E18</f>
        <v>深色蔬菜</v>
      </c>
      <c r="Q13" s="96" t="s">
        <v>255</v>
      </c>
      <c r="R13" s="69" t="s">
        <v>253</v>
      </c>
      <c r="S13" s="39" t="str">
        <f>'冠成3月菜單 (2)'!E19</f>
        <v>味噌海芽湯+乳品</v>
      </c>
      <c r="T13" s="39" t="s">
        <v>254</v>
      </c>
      <c r="U13" s="69" t="s">
        <v>253</v>
      </c>
      <c r="V13" s="258" t="s">
        <v>287</v>
      </c>
      <c r="W13" s="199" t="s">
        <v>1</v>
      </c>
      <c r="X13" s="208" t="s">
        <v>252</v>
      </c>
      <c r="Y13" s="218">
        <v>5.5</v>
      </c>
      <c r="Z13" s="2"/>
      <c r="AA13" s="2"/>
      <c r="AB13" s="3"/>
      <c r="AC13" s="2" t="s">
        <v>222</v>
      </c>
      <c r="AD13" s="2" t="s">
        <v>221</v>
      </c>
      <c r="AE13" s="2" t="s">
        <v>220</v>
      </c>
      <c r="AF13" s="2" t="s">
        <v>219</v>
      </c>
    </row>
    <row r="14" spans="2:32" ht="27.95" customHeight="1">
      <c r="B14" s="29" t="s">
        <v>10</v>
      </c>
      <c r="C14" s="257"/>
      <c r="D14" s="24" t="s">
        <v>286</v>
      </c>
      <c r="E14" s="24"/>
      <c r="F14" s="24">
        <v>30</v>
      </c>
      <c r="G14" s="24" t="s">
        <v>285</v>
      </c>
      <c r="H14" s="196"/>
      <c r="I14" s="24">
        <v>60</v>
      </c>
      <c r="J14" s="24" t="s">
        <v>249</v>
      </c>
      <c r="K14" s="197"/>
      <c r="L14" s="24">
        <v>40</v>
      </c>
      <c r="M14" s="22" t="s">
        <v>284</v>
      </c>
      <c r="N14" s="197" t="s">
        <v>272</v>
      </c>
      <c r="O14" s="24">
        <v>30</v>
      </c>
      <c r="P14" s="24" t="s">
        <v>247</v>
      </c>
      <c r="Q14" s="24"/>
      <c r="R14" s="24">
        <v>100</v>
      </c>
      <c r="S14" s="22" t="s">
        <v>283</v>
      </c>
      <c r="T14" s="24"/>
      <c r="U14" s="24">
        <v>35</v>
      </c>
      <c r="V14" s="259"/>
      <c r="W14" s="192">
        <f>(Y13*15)+(Y15*5)+(Y18*12)</f>
        <v>104.5</v>
      </c>
      <c r="X14" s="207" t="s">
        <v>245</v>
      </c>
      <c r="Y14" s="216">
        <v>2.4</v>
      </c>
      <c r="Z14" s="15"/>
      <c r="AA14" s="33" t="s">
        <v>218</v>
      </c>
      <c r="AB14" s="3">
        <v>6.2</v>
      </c>
      <c r="AC14" s="3">
        <f>AB14*2</f>
        <v>12.4</v>
      </c>
      <c r="AD14" s="3"/>
      <c r="AE14" s="3">
        <f>AB14*15</f>
        <v>93</v>
      </c>
      <c r="AF14" s="3">
        <f>AC14*4+AE14*4</f>
        <v>421.6</v>
      </c>
    </row>
    <row r="15" spans="2:32" ht="27.95" customHeight="1">
      <c r="B15" s="29">
        <v>7</v>
      </c>
      <c r="C15" s="257"/>
      <c r="D15" s="24" t="s">
        <v>261</v>
      </c>
      <c r="E15" s="24"/>
      <c r="F15" s="24">
        <v>90</v>
      </c>
      <c r="G15" s="24"/>
      <c r="H15" s="22"/>
      <c r="I15" s="24"/>
      <c r="J15" s="24" t="s">
        <v>243</v>
      </c>
      <c r="K15" s="197"/>
      <c r="L15" s="24">
        <v>10</v>
      </c>
      <c r="M15" s="24"/>
      <c r="N15" s="197"/>
      <c r="O15" s="24"/>
      <c r="P15" s="24"/>
      <c r="Q15" s="24"/>
      <c r="R15" s="24"/>
      <c r="S15" s="22" t="s">
        <v>282</v>
      </c>
      <c r="T15" s="24"/>
      <c r="U15" s="24">
        <v>5</v>
      </c>
      <c r="V15" s="259"/>
      <c r="W15" s="194" t="s">
        <v>2</v>
      </c>
      <c r="X15" s="206" t="s">
        <v>241</v>
      </c>
      <c r="Y15" s="216">
        <v>2</v>
      </c>
      <c r="Z15" s="2"/>
      <c r="AA15" s="32" t="s">
        <v>217</v>
      </c>
      <c r="AB15" s="3">
        <v>2.1</v>
      </c>
      <c r="AC15" s="31">
        <f>AB15*7</f>
        <v>14.700000000000001</v>
      </c>
      <c r="AD15" s="3">
        <f>AB15*5</f>
        <v>10.5</v>
      </c>
      <c r="AE15" s="3" t="s">
        <v>214</v>
      </c>
      <c r="AF15" s="30">
        <f>AC15*4+AD15*9</f>
        <v>153.30000000000001</v>
      </c>
    </row>
    <row r="16" spans="2:32" ht="27.95" customHeight="1">
      <c r="B16" s="29" t="s">
        <v>7</v>
      </c>
      <c r="C16" s="257"/>
      <c r="D16" s="23"/>
      <c r="E16" s="23"/>
      <c r="F16" s="24"/>
      <c r="G16" s="24"/>
      <c r="H16" s="23"/>
      <c r="I16" s="24"/>
      <c r="J16" s="24" t="s">
        <v>281</v>
      </c>
      <c r="K16" s="23"/>
      <c r="L16" s="24">
        <v>5</v>
      </c>
      <c r="M16" s="24"/>
      <c r="N16" s="23"/>
      <c r="O16" s="24"/>
      <c r="P16" s="24"/>
      <c r="Q16" s="23"/>
      <c r="R16" s="24"/>
      <c r="S16" s="22" t="s">
        <v>280</v>
      </c>
      <c r="T16" s="24"/>
      <c r="U16" s="24">
        <v>5</v>
      </c>
      <c r="V16" s="259"/>
      <c r="W16" s="192">
        <f>(Y14*5)+(Y16*5)+(Y18*8)</f>
        <v>35</v>
      </c>
      <c r="X16" s="206" t="s">
        <v>235</v>
      </c>
      <c r="Y16" s="216">
        <v>3</v>
      </c>
      <c r="Z16" s="15"/>
      <c r="AA16" s="2" t="s">
        <v>216</v>
      </c>
      <c r="AB16" s="3">
        <v>1.8</v>
      </c>
      <c r="AC16" s="3">
        <f>AB16*1</f>
        <v>1.8</v>
      </c>
      <c r="AD16" s="3" t="s">
        <v>214</v>
      </c>
      <c r="AE16" s="3">
        <f>AB16*5</f>
        <v>9</v>
      </c>
      <c r="AF16" s="3">
        <f>AC16*4+AE16*4</f>
        <v>43.2</v>
      </c>
    </row>
    <row r="17" spans="2:32" ht="27.95" customHeight="1">
      <c r="B17" s="264" t="s">
        <v>279</v>
      </c>
      <c r="C17" s="257"/>
      <c r="D17" s="23"/>
      <c r="E17" s="23"/>
      <c r="F17" s="24"/>
      <c r="G17" s="24"/>
      <c r="H17" s="23"/>
      <c r="I17" s="24"/>
      <c r="J17" s="24"/>
      <c r="K17" s="23"/>
      <c r="L17" s="24"/>
      <c r="M17" s="22"/>
      <c r="N17" s="23"/>
      <c r="O17" s="24"/>
      <c r="P17" s="24"/>
      <c r="Q17" s="23"/>
      <c r="R17" s="24"/>
      <c r="S17" s="22" t="s">
        <v>278</v>
      </c>
      <c r="T17" s="23"/>
      <c r="U17" s="24">
        <v>25</v>
      </c>
      <c r="V17" s="259"/>
      <c r="W17" s="194" t="s">
        <v>0</v>
      </c>
      <c r="X17" s="206" t="s">
        <v>231</v>
      </c>
      <c r="Y17" s="216">
        <v>0</v>
      </c>
      <c r="Z17" s="2"/>
      <c r="AA17" s="2" t="s">
        <v>215</v>
      </c>
      <c r="AB17" s="3">
        <v>2.5</v>
      </c>
      <c r="AC17" s="3"/>
      <c r="AD17" s="3">
        <f>AB17*5</f>
        <v>12.5</v>
      </c>
      <c r="AE17" s="3" t="s">
        <v>214</v>
      </c>
      <c r="AF17" s="3">
        <f>AD17*9</f>
        <v>112.5</v>
      </c>
    </row>
    <row r="18" spans="2:32" ht="27.95" customHeight="1">
      <c r="B18" s="264"/>
      <c r="C18" s="257"/>
      <c r="D18" s="23"/>
      <c r="E18" s="23"/>
      <c r="F18" s="24"/>
      <c r="G18" s="24"/>
      <c r="H18" s="23"/>
      <c r="I18" s="24"/>
      <c r="J18" s="24"/>
      <c r="K18" s="23"/>
      <c r="L18" s="24"/>
      <c r="M18" s="22"/>
      <c r="N18" s="23"/>
      <c r="O18" s="24"/>
      <c r="P18" s="24"/>
      <c r="Q18" s="23"/>
      <c r="R18" s="24"/>
      <c r="S18" s="22"/>
      <c r="T18" s="23"/>
      <c r="U18" s="24"/>
      <c r="V18" s="259"/>
      <c r="W18" s="192">
        <f>(Y14*7)+(Y13*2)+(Y15*1)+(Y18*8)</f>
        <v>37.799999999999997</v>
      </c>
      <c r="X18" s="205" t="s">
        <v>230</v>
      </c>
      <c r="Y18" s="221">
        <v>1</v>
      </c>
      <c r="Z18" s="15"/>
      <c r="AA18" s="2" t="s">
        <v>213</v>
      </c>
      <c r="AB18" s="3">
        <v>1</v>
      </c>
      <c r="AE18" s="2">
        <f>AB18*15</f>
        <v>15</v>
      </c>
    </row>
    <row r="19" spans="2:32" ht="27.95" customHeight="1">
      <c r="B19" s="26" t="s">
        <v>229</v>
      </c>
      <c r="C19" s="25"/>
      <c r="D19" s="23"/>
      <c r="E19" s="23"/>
      <c r="F19" s="24"/>
      <c r="G19" s="24"/>
      <c r="H19" s="23"/>
      <c r="I19" s="24"/>
      <c r="J19" s="24"/>
      <c r="K19" s="23"/>
      <c r="L19" s="24"/>
      <c r="M19" s="24"/>
      <c r="N19" s="23"/>
      <c r="O19" s="24"/>
      <c r="P19" s="24"/>
      <c r="Q19" s="23"/>
      <c r="R19" s="24"/>
      <c r="S19" s="24"/>
      <c r="T19" s="23"/>
      <c r="U19" s="24"/>
      <c r="V19" s="259"/>
      <c r="W19" s="194" t="s">
        <v>3</v>
      </c>
      <c r="X19" s="204"/>
      <c r="Y19" s="216"/>
      <c r="Z19" s="2"/>
      <c r="AC19" s="2">
        <f>SUM(AC14:AC18)</f>
        <v>28.900000000000002</v>
      </c>
      <c r="AD19" s="2">
        <f>SUM(AD14:AD18)</f>
        <v>23</v>
      </c>
      <c r="AE19" s="2">
        <f>SUM(AE14:AE18)</f>
        <v>117</v>
      </c>
      <c r="AF19" s="2">
        <f>AC19*4+AD19*9+AE19*4</f>
        <v>790.6</v>
      </c>
    </row>
    <row r="20" spans="2:32" ht="27.95" customHeight="1">
      <c r="B20" s="42"/>
      <c r="C20" s="19"/>
      <c r="D20" s="23"/>
      <c r="E20" s="23"/>
      <c r="F20" s="24"/>
      <c r="G20" s="24"/>
      <c r="H20" s="23"/>
      <c r="I20" s="24"/>
      <c r="J20" s="24"/>
      <c r="K20" s="23"/>
      <c r="L20" s="24"/>
      <c r="M20" s="24"/>
      <c r="N20" s="23"/>
      <c r="O20" s="24"/>
      <c r="P20" s="24"/>
      <c r="Q20" s="23"/>
      <c r="R20" s="24"/>
      <c r="S20" s="24"/>
      <c r="T20" s="23"/>
      <c r="U20" s="24"/>
      <c r="V20" s="260"/>
      <c r="W20" s="192">
        <f>(W14*4)+(W16*7)+(W18*4)</f>
        <v>814.2</v>
      </c>
      <c r="X20" s="210"/>
      <c r="Y20" s="221"/>
      <c r="Z20" s="15"/>
      <c r="AC20" s="14">
        <f>AC19*4/AF19</f>
        <v>0.14621806223121681</v>
      </c>
      <c r="AD20" s="14">
        <f>AD19*9/AF19</f>
        <v>0.26182646091576017</v>
      </c>
      <c r="AE20" s="14">
        <f>AE19*4/AF19</f>
        <v>0.59195547685302297</v>
      </c>
    </row>
    <row r="21" spans="2:32" s="37" customFormat="1" ht="42">
      <c r="B21" s="63">
        <v>3</v>
      </c>
      <c r="C21" s="257"/>
      <c r="D21" s="39" t="str">
        <f>'冠成3月菜單 (2)'!I14</f>
        <v>QQ白飯</v>
      </c>
      <c r="E21" s="39" t="s">
        <v>257</v>
      </c>
      <c r="F21" s="69" t="s">
        <v>253</v>
      </c>
      <c r="G21" s="39" t="str">
        <f>'冠成3月菜單 (2)'!I15</f>
        <v>咔啦雞腿(炸)</v>
      </c>
      <c r="H21" s="39" t="s">
        <v>277</v>
      </c>
      <c r="I21" s="69" t="s">
        <v>253</v>
      </c>
      <c r="J21" s="39" t="str">
        <f>'冠成3月菜單 (2)'!I16</f>
        <v>番茄炒蛋</v>
      </c>
      <c r="K21" s="39" t="s">
        <v>267</v>
      </c>
      <c r="L21" s="69" t="s">
        <v>253</v>
      </c>
      <c r="M21" s="39" t="str">
        <f>'冠成3月菜單 (2)'!I17</f>
        <v>香烤魚塊(海)</v>
      </c>
      <c r="N21" s="39" t="s">
        <v>256</v>
      </c>
      <c r="O21" s="69" t="s">
        <v>253</v>
      </c>
      <c r="P21" s="39" t="str">
        <f>'冠成3月菜單 (2)'!I18</f>
        <v>淺色蔬菜</v>
      </c>
      <c r="Q21" s="96" t="s">
        <v>255</v>
      </c>
      <c r="R21" s="69" t="s">
        <v>253</v>
      </c>
      <c r="S21" s="39" t="str">
        <f>'冠成3月菜單 (2)'!I19</f>
        <v>筍片排骨湯(醃)</v>
      </c>
      <c r="T21" s="39" t="s">
        <v>254</v>
      </c>
      <c r="U21" s="69" t="s">
        <v>253</v>
      </c>
      <c r="V21" s="258"/>
      <c r="W21" s="199" t="s">
        <v>1</v>
      </c>
      <c r="X21" s="208" t="s">
        <v>252</v>
      </c>
      <c r="Y21" s="218">
        <v>6</v>
      </c>
      <c r="Z21" s="2"/>
      <c r="AA21" s="2"/>
      <c r="AB21" s="3"/>
      <c r="AC21" s="2" t="s">
        <v>222</v>
      </c>
      <c r="AD21" s="2" t="s">
        <v>221</v>
      </c>
      <c r="AE21" s="2" t="s">
        <v>220</v>
      </c>
      <c r="AF21" s="2" t="s">
        <v>219</v>
      </c>
    </row>
    <row r="22" spans="2:32" s="46" customFormat="1" ht="27.75" customHeight="1">
      <c r="B22" s="60" t="s">
        <v>276</v>
      </c>
      <c r="C22" s="257"/>
      <c r="D22" s="24" t="s">
        <v>261</v>
      </c>
      <c r="E22" s="24"/>
      <c r="F22" s="22">
        <v>120</v>
      </c>
      <c r="G22" s="24" t="s">
        <v>275</v>
      </c>
      <c r="H22" s="24"/>
      <c r="I22" s="24">
        <v>50</v>
      </c>
      <c r="J22" s="24" t="s">
        <v>274</v>
      </c>
      <c r="K22" s="197"/>
      <c r="L22" s="24">
        <v>60</v>
      </c>
      <c r="M22" s="24" t="s">
        <v>273</v>
      </c>
      <c r="N22" s="24" t="s">
        <v>272</v>
      </c>
      <c r="O22" s="22">
        <v>30</v>
      </c>
      <c r="P22" s="24" t="s">
        <v>247</v>
      </c>
      <c r="Q22" s="24"/>
      <c r="R22" s="24">
        <v>100</v>
      </c>
      <c r="S22" s="24" t="s">
        <v>271</v>
      </c>
      <c r="T22" s="197" t="s">
        <v>238</v>
      </c>
      <c r="U22" s="22">
        <v>30</v>
      </c>
      <c r="V22" s="259"/>
      <c r="W22" s="192">
        <f>(Y21*15)+(Y23*5)+(Y26*12)</f>
        <v>99.5</v>
      </c>
      <c r="X22" s="207" t="s">
        <v>245</v>
      </c>
      <c r="Y22" s="216">
        <v>2.5</v>
      </c>
      <c r="Z22" s="49"/>
      <c r="AA22" s="33" t="s">
        <v>218</v>
      </c>
      <c r="AB22" s="3">
        <v>6.2</v>
      </c>
      <c r="AC22" s="3">
        <f>AB22*2</f>
        <v>12.4</v>
      </c>
      <c r="AD22" s="3"/>
      <c r="AE22" s="3">
        <f>AB22*15</f>
        <v>93</v>
      </c>
      <c r="AF22" s="3">
        <f>AC22*4+AE22*4</f>
        <v>421.6</v>
      </c>
    </row>
    <row r="23" spans="2:32" s="46" customFormat="1" ht="27.95" customHeight="1">
      <c r="B23" s="60">
        <v>8</v>
      </c>
      <c r="C23" s="257"/>
      <c r="D23" s="24"/>
      <c r="E23" s="24"/>
      <c r="F23" s="24"/>
      <c r="G23" s="24"/>
      <c r="H23" s="197"/>
      <c r="I23" s="24"/>
      <c r="J23" s="24" t="s">
        <v>270</v>
      </c>
      <c r="K23" s="201"/>
      <c r="L23" s="24">
        <v>15</v>
      </c>
      <c r="M23" s="24"/>
      <c r="N23" s="197"/>
      <c r="O23" s="24"/>
      <c r="P23" s="24"/>
      <c r="Q23" s="24"/>
      <c r="R23" s="24"/>
      <c r="S23" s="220" t="s">
        <v>269</v>
      </c>
      <c r="T23" s="24"/>
      <c r="U23" s="24">
        <v>15</v>
      </c>
      <c r="V23" s="259"/>
      <c r="W23" s="194" t="s">
        <v>2</v>
      </c>
      <c r="X23" s="206" t="s">
        <v>241</v>
      </c>
      <c r="Y23" s="216">
        <v>1.9</v>
      </c>
      <c r="Z23" s="47"/>
      <c r="AA23" s="32" t="s">
        <v>217</v>
      </c>
      <c r="AB23" s="3">
        <v>2.2000000000000002</v>
      </c>
      <c r="AC23" s="31">
        <f>AB23*7</f>
        <v>15.400000000000002</v>
      </c>
      <c r="AD23" s="3">
        <f>AB23*5</f>
        <v>11</v>
      </c>
      <c r="AE23" s="3" t="s">
        <v>214</v>
      </c>
      <c r="AF23" s="30">
        <f>AC23*4+AD23*9</f>
        <v>160.60000000000002</v>
      </c>
    </row>
    <row r="24" spans="2:32" s="46" customFormat="1" ht="27.95" customHeight="1">
      <c r="B24" s="60" t="s">
        <v>7</v>
      </c>
      <c r="C24" s="257"/>
      <c r="D24" s="24"/>
      <c r="E24" s="23"/>
      <c r="F24" s="24"/>
      <c r="G24" s="24"/>
      <c r="H24" s="23"/>
      <c r="I24" s="24"/>
      <c r="J24" s="24"/>
      <c r="K24" s="24"/>
      <c r="L24" s="24"/>
      <c r="M24" s="24"/>
      <c r="N24" s="23"/>
      <c r="O24" s="24"/>
      <c r="P24" s="24"/>
      <c r="Q24" s="23"/>
      <c r="R24" s="24"/>
      <c r="S24" s="22"/>
      <c r="T24" s="23"/>
      <c r="U24" s="24"/>
      <c r="V24" s="259"/>
      <c r="W24" s="192">
        <f>(Y22*5)+(Y24*5)+(Y26*8)</f>
        <v>27.5</v>
      </c>
      <c r="X24" s="206" t="s">
        <v>235</v>
      </c>
      <c r="Y24" s="216">
        <v>3</v>
      </c>
      <c r="Z24" s="49"/>
      <c r="AA24" s="2" t="s">
        <v>216</v>
      </c>
      <c r="AB24" s="3">
        <v>1.6</v>
      </c>
      <c r="AC24" s="3">
        <f>AB24*1</f>
        <v>1.6</v>
      </c>
      <c r="AD24" s="3" t="s">
        <v>214</v>
      </c>
      <c r="AE24" s="3">
        <f>AB24*5</f>
        <v>8</v>
      </c>
      <c r="AF24" s="3">
        <f>AC24*4+AE24*4</f>
        <v>38.4</v>
      </c>
    </row>
    <row r="25" spans="2:32" s="46" customFormat="1" ht="27.95" customHeight="1">
      <c r="B25" s="266" t="s">
        <v>268</v>
      </c>
      <c r="C25" s="257"/>
      <c r="D25" s="23"/>
      <c r="E25" s="23"/>
      <c r="F25" s="24"/>
      <c r="G25" s="24"/>
      <c r="H25" s="23"/>
      <c r="I25" s="24"/>
      <c r="J25" s="24"/>
      <c r="K25" s="23"/>
      <c r="L25" s="24"/>
      <c r="M25" s="24"/>
      <c r="N25" s="23"/>
      <c r="O25" s="24"/>
      <c r="P25" s="24"/>
      <c r="Q25" s="23"/>
      <c r="R25" s="24"/>
      <c r="S25" s="24"/>
      <c r="T25" s="23"/>
      <c r="U25" s="24"/>
      <c r="V25" s="259"/>
      <c r="W25" s="194" t="s">
        <v>0</v>
      </c>
      <c r="X25" s="206" t="s">
        <v>231</v>
      </c>
      <c r="Y25" s="216">
        <v>0</v>
      </c>
      <c r="Z25" s="47"/>
      <c r="AA25" s="2" t="s">
        <v>215</v>
      </c>
      <c r="AB25" s="3">
        <v>2.5</v>
      </c>
      <c r="AC25" s="3"/>
      <c r="AD25" s="3">
        <f>AB25*5</f>
        <v>12.5</v>
      </c>
      <c r="AE25" s="3" t="s">
        <v>214</v>
      </c>
      <c r="AF25" s="3">
        <f>AD25*9</f>
        <v>112.5</v>
      </c>
    </row>
    <row r="26" spans="2:32" s="46" customFormat="1" ht="27.95" customHeight="1">
      <c r="B26" s="266"/>
      <c r="C26" s="257"/>
      <c r="D26" s="23"/>
      <c r="E26" s="23"/>
      <c r="F26" s="24"/>
      <c r="G26" s="58"/>
      <c r="H26" s="23"/>
      <c r="I26" s="24"/>
      <c r="J26" s="24"/>
      <c r="K26" s="23"/>
      <c r="L26" s="24"/>
      <c r="M26" s="24"/>
      <c r="N26" s="23"/>
      <c r="O26" s="24"/>
      <c r="P26" s="24"/>
      <c r="Q26" s="23"/>
      <c r="R26" s="24"/>
      <c r="S26" s="24"/>
      <c r="T26" s="23"/>
      <c r="U26" s="24"/>
      <c r="V26" s="259"/>
      <c r="W26" s="192">
        <f>(Y22*7)+(Y21*2)+(Y23*1)+(Y26*8)</f>
        <v>31.4</v>
      </c>
      <c r="X26" s="205" t="s">
        <v>230</v>
      </c>
      <c r="Y26" s="216">
        <v>0</v>
      </c>
      <c r="Z26" s="49"/>
      <c r="AA26" s="2" t="s">
        <v>213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>
      <c r="B27" s="26" t="s">
        <v>229</v>
      </c>
      <c r="C27" s="57"/>
      <c r="D27" s="24"/>
      <c r="E27" s="23"/>
      <c r="F27" s="24"/>
      <c r="G27" s="24"/>
      <c r="H27" s="23"/>
      <c r="I27" s="24"/>
      <c r="J27" s="24"/>
      <c r="K27" s="23"/>
      <c r="L27" s="24"/>
      <c r="M27" s="24"/>
      <c r="N27" s="23"/>
      <c r="O27" s="24"/>
      <c r="P27" s="24"/>
      <c r="Q27" s="23"/>
      <c r="R27" s="24"/>
      <c r="S27" s="24"/>
      <c r="T27" s="23"/>
      <c r="U27" s="24"/>
      <c r="V27" s="259"/>
      <c r="W27" s="194" t="s">
        <v>3</v>
      </c>
      <c r="X27" s="204"/>
      <c r="Y27" s="216"/>
      <c r="Z27" s="47"/>
      <c r="AA27" s="2"/>
      <c r="AB27" s="3"/>
      <c r="AC27" s="2">
        <f>SUM(AC22:AC26)</f>
        <v>29.400000000000006</v>
      </c>
      <c r="AD27" s="2">
        <f>SUM(AD22:AD26)</f>
        <v>23.5</v>
      </c>
      <c r="AE27" s="2">
        <f>SUM(AE22:AE26)</f>
        <v>101</v>
      </c>
      <c r="AF27" s="2">
        <f>AC27*4+AD27*9+AE27*4</f>
        <v>733.1</v>
      </c>
    </row>
    <row r="28" spans="2:32" s="46" customFormat="1" ht="27.95" customHeight="1" thickBot="1">
      <c r="B28" s="56"/>
      <c r="C28" s="55"/>
      <c r="D28" s="23"/>
      <c r="E28" s="23"/>
      <c r="F28" s="24"/>
      <c r="G28" s="24"/>
      <c r="H28" s="23"/>
      <c r="I28" s="24"/>
      <c r="J28" s="24"/>
      <c r="K28" s="23"/>
      <c r="L28" s="24"/>
      <c r="M28" s="24"/>
      <c r="N28" s="23"/>
      <c r="O28" s="24"/>
      <c r="P28" s="24"/>
      <c r="Q28" s="23"/>
      <c r="R28" s="24"/>
      <c r="S28" s="24"/>
      <c r="T28" s="23"/>
      <c r="U28" s="24"/>
      <c r="V28" s="260"/>
      <c r="W28" s="192">
        <f>(W22*4)+(W24*7)+(W26*4)</f>
        <v>716.1</v>
      </c>
      <c r="X28" s="219"/>
      <c r="Y28" s="216"/>
      <c r="Z28" s="49"/>
      <c r="AA28" s="47"/>
      <c r="AB28" s="48"/>
      <c r="AC28" s="14">
        <f>AC27*4/AF27</f>
        <v>0.16041467739735374</v>
      </c>
      <c r="AD28" s="14">
        <f>AD27*9/AF27</f>
        <v>0.28850088664575091</v>
      </c>
      <c r="AE28" s="14">
        <f>AE27*4/AF27</f>
        <v>0.55108443595689538</v>
      </c>
      <c r="AF28" s="47"/>
    </row>
    <row r="29" spans="2:32" s="37" customFormat="1" ht="42">
      <c r="B29" s="40">
        <v>3</v>
      </c>
      <c r="C29" s="257"/>
      <c r="D29" s="39" t="str">
        <f>'冠成3月菜單 (2)'!M14</f>
        <v>地瓜飯</v>
      </c>
      <c r="E29" s="39" t="s">
        <v>257</v>
      </c>
      <c r="F29" s="69" t="s">
        <v>253</v>
      </c>
      <c r="G29" s="39" t="str">
        <f>'冠成3月菜單 (2)'!M15</f>
        <v>日式豬里肌</v>
      </c>
      <c r="H29" s="39" t="s">
        <v>256</v>
      </c>
      <c r="I29" s="69" t="s">
        <v>253</v>
      </c>
      <c r="J29" s="39" t="str">
        <f>'冠成3月菜單 (2)'!M16</f>
        <v>什錦鮮菇</v>
      </c>
      <c r="K29" s="39" t="s">
        <v>267</v>
      </c>
      <c r="L29" s="69" t="s">
        <v>253</v>
      </c>
      <c r="M29" s="39" t="str">
        <f>'冠成3月菜單 (2)'!M17</f>
        <v>肉燥豆腐(豆)</v>
      </c>
      <c r="N29" s="39" t="s">
        <v>254</v>
      </c>
      <c r="O29" s="69" t="s">
        <v>253</v>
      </c>
      <c r="P29" s="39" t="str">
        <f>'冠成3月菜單 (2)'!M18</f>
        <v>深色蔬菜</v>
      </c>
      <c r="Q29" s="96" t="s">
        <v>255</v>
      </c>
      <c r="R29" s="69" t="s">
        <v>253</v>
      </c>
      <c r="S29" s="39" t="str">
        <f>'冠成3月菜單 (2)'!M19</f>
        <v>大黃瓜湯</v>
      </c>
      <c r="T29" s="39" t="s">
        <v>254</v>
      </c>
      <c r="U29" s="69" t="s">
        <v>253</v>
      </c>
      <c r="V29" s="258"/>
      <c r="W29" s="199" t="s">
        <v>1</v>
      </c>
      <c r="X29" s="208" t="s">
        <v>252</v>
      </c>
      <c r="Y29" s="218">
        <v>6</v>
      </c>
      <c r="Z29" s="2"/>
      <c r="AA29" s="2"/>
      <c r="AB29" s="3"/>
      <c r="AC29" s="2" t="s">
        <v>222</v>
      </c>
      <c r="AD29" s="2" t="s">
        <v>221</v>
      </c>
      <c r="AE29" s="2" t="s">
        <v>220</v>
      </c>
      <c r="AF29" s="2" t="s">
        <v>219</v>
      </c>
    </row>
    <row r="30" spans="2:32" ht="27.95" customHeight="1">
      <c r="B30" s="29" t="s">
        <v>10</v>
      </c>
      <c r="C30" s="257"/>
      <c r="D30" s="22" t="s">
        <v>266</v>
      </c>
      <c r="E30" s="22"/>
      <c r="F30" s="24">
        <v>30</v>
      </c>
      <c r="G30" s="24" t="s">
        <v>265</v>
      </c>
      <c r="H30" s="24"/>
      <c r="I30" s="24">
        <v>50</v>
      </c>
      <c r="J30" s="22" t="s">
        <v>264</v>
      </c>
      <c r="K30" s="24"/>
      <c r="L30" s="24">
        <v>30</v>
      </c>
      <c r="M30" s="43" t="s">
        <v>263</v>
      </c>
      <c r="N30" s="43"/>
      <c r="O30" s="43">
        <v>20</v>
      </c>
      <c r="P30" s="24" t="s">
        <v>247</v>
      </c>
      <c r="Q30" s="24"/>
      <c r="R30" s="24">
        <v>100</v>
      </c>
      <c r="S30" s="35" t="s">
        <v>262</v>
      </c>
      <c r="T30" s="201"/>
      <c r="U30" s="24">
        <v>35</v>
      </c>
      <c r="V30" s="259"/>
      <c r="W30" s="192">
        <f>(Y29*15)+(Y31*5)+(Y34*12)</f>
        <v>100</v>
      </c>
      <c r="X30" s="207" t="s">
        <v>245</v>
      </c>
      <c r="Y30" s="216">
        <v>2.2999999999999998</v>
      </c>
      <c r="Z30" s="15"/>
      <c r="AA30" s="33" t="s">
        <v>218</v>
      </c>
      <c r="AB30" s="3">
        <v>6.2</v>
      </c>
      <c r="AC30" s="3">
        <f>AB30*2</f>
        <v>12.4</v>
      </c>
      <c r="AD30" s="3"/>
      <c r="AE30" s="3">
        <f>AB30*15</f>
        <v>93</v>
      </c>
      <c r="AF30" s="3">
        <f>AC30*4+AE30*4</f>
        <v>421.6</v>
      </c>
    </row>
    <row r="31" spans="2:32" ht="27.95" customHeight="1">
      <c r="B31" s="29">
        <v>9</v>
      </c>
      <c r="C31" s="257"/>
      <c r="D31" s="22" t="s">
        <v>261</v>
      </c>
      <c r="E31" s="22"/>
      <c r="F31" s="24">
        <v>90</v>
      </c>
      <c r="G31" s="24"/>
      <c r="H31" s="24"/>
      <c r="I31" s="24"/>
      <c r="J31" s="22" t="s">
        <v>233</v>
      </c>
      <c r="K31" s="24"/>
      <c r="L31" s="24">
        <v>30</v>
      </c>
      <c r="M31" s="43" t="s">
        <v>260</v>
      </c>
      <c r="N31" s="43" t="s">
        <v>259</v>
      </c>
      <c r="O31" s="43">
        <v>15</v>
      </c>
      <c r="P31" s="24"/>
      <c r="Q31" s="24"/>
      <c r="R31" s="24"/>
      <c r="S31" s="24" t="s">
        <v>243</v>
      </c>
      <c r="T31" s="197"/>
      <c r="U31" s="24">
        <v>5</v>
      </c>
      <c r="V31" s="259"/>
      <c r="W31" s="194" t="s">
        <v>2</v>
      </c>
      <c r="X31" s="206" t="s">
        <v>241</v>
      </c>
      <c r="Y31" s="216">
        <v>2</v>
      </c>
      <c r="Z31" s="2"/>
      <c r="AA31" s="32" t="s">
        <v>217</v>
      </c>
      <c r="AB31" s="3">
        <v>2.1</v>
      </c>
      <c r="AC31" s="31">
        <f>AB31*7</f>
        <v>14.700000000000001</v>
      </c>
      <c r="AD31" s="3">
        <f>AB31*5</f>
        <v>10.5</v>
      </c>
      <c r="AE31" s="3" t="s">
        <v>214</v>
      </c>
      <c r="AF31" s="30">
        <f>AC31*4+AD31*9</f>
        <v>153.30000000000001</v>
      </c>
    </row>
    <row r="32" spans="2:32" ht="27.95" customHeight="1">
      <c r="B32" s="29" t="s">
        <v>7</v>
      </c>
      <c r="C32" s="257"/>
      <c r="D32" s="23"/>
      <c r="E32" s="23"/>
      <c r="F32" s="24"/>
      <c r="G32" s="24"/>
      <c r="H32" s="23"/>
      <c r="I32" s="24"/>
      <c r="J32" s="22"/>
      <c r="K32" s="22"/>
      <c r="L32" s="36"/>
      <c r="M32" s="43"/>
      <c r="N32" s="24"/>
      <c r="O32" s="43"/>
      <c r="P32" s="52"/>
      <c r="Q32" s="23"/>
      <c r="R32" s="24"/>
      <c r="S32" s="22"/>
      <c r="T32" s="24"/>
      <c r="U32" s="24"/>
      <c r="V32" s="259"/>
      <c r="W32" s="192">
        <f>(Y30*5)+(Y32*5)+(Y34*8)</f>
        <v>26.5</v>
      </c>
      <c r="X32" s="206" t="s">
        <v>235</v>
      </c>
      <c r="Y32" s="216">
        <v>3</v>
      </c>
      <c r="Z32" s="15"/>
      <c r="AA32" s="2" t="s">
        <v>216</v>
      </c>
      <c r="AB32" s="3">
        <v>1.5</v>
      </c>
      <c r="AC32" s="3">
        <f>AB32*1</f>
        <v>1.5</v>
      </c>
      <c r="AD32" s="3" t="s">
        <v>214</v>
      </c>
      <c r="AE32" s="3">
        <f>AB32*5</f>
        <v>7.5</v>
      </c>
      <c r="AF32" s="3">
        <f>AC32*4+AE32*4</f>
        <v>36</v>
      </c>
    </row>
    <row r="33" spans="2:32" ht="27.95" customHeight="1">
      <c r="B33" s="264" t="s">
        <v>258</v>
      </c>
      <c r="C33" s="257"/>
      <c r="D33" s="23"/>
      <c r="E33" s="23"/>
      <c r="F33" s="24"/>
      <c r="G33" s="24"/>
      <c r="H33" s="23"/>
      <c r="I33" s="24"/>
      <c r="J33" s="22"/>
      <c r="K33" s="22"/>
      <c r="L33" s="22"/>
      <c r="M33" s="22"/>
      <c r="N33" s="22"/>
      <c r="O33" s="22"/>
      <c r="P33" s="24"/>
      <c r="Q33" s="23"/>
      <c r="R33" s="24"/>
      <c r="S33" s="22"/>
      <c r="T33" s="24"/>
      <c r="U33" s="24"/>
      <c r="V33" s="259"/>
      <c r="W33" s="194" t="s">
        <v>0</v>
      </c>
      <c r="X33" s="206" t="s">
        <v>231</v>
      </c>
      <c r="Y33" s="216">
        <v>0</v>
      </c>
      <c r="Z33" s="2"/>
      <c r="AA33" s="2" t="s">
        <v>215</v>
      </c>
      <c r="AB33" s="3">
        <v>2.5</v>
      </c>
      <c r="AC33" s="3"/>
      <c r="AD33" s="3">
        <f>AB33*5</f>
        <v>12.5</v>
      </c>
      <c r="AE33" s="3" t="s">
        <v>214</v>
      </c>
      <c r="AF33" s="3">
        <f>AD33*9</f>
        <v>112.5</v>
      </c>
    </row>
    <row r="34" spans="2:32" ht="27.95" customHeight="1">
      <c r="B34" s="264"/>
      <c r="C34" s="257"/>
      <c r="D34" s="23"/>
      <c r="E34" s="23"/>
      <c r="F34" s="24"/>
      <c r="G34" s="24"/>
      <c r="H34" s="23"/>
      <c r="I34" s="24"/>
      <c r="J34" s="22"/>
      <c r="K34" s="23"/>
      <c r="L34" s="22"/>
      <c r="M34" s="22"/>
      <c r="N34" s="23"/>
      <c r="O34" s="22"/>
      <c r="P34" s="24"/>
      <c r="Q34" s="23"/>
      <c r="R34" s="24"/>
      <c r="S34" s="22"/>
      <c r="T34" s="23"/>
      <c r="U34" s="24"/>
      <c r="V34" s="259"/>
      <c r="W34" s="192">
        <f>(Y30*7)+(Y29*2)+(Y31*1)+(Y34*8)</f>
        <v>30.099999999999998</v>
      </c>
      <c r="X34" s="205" t="s">
        <v>230</v>
      </c>
      <c r="Y34" s="216">
        <v>0</v>
      </c>
      <c r="Z34" s="15"/>
      <c r="AA34" s="2" t="s">
        <v>213</v>
      </c>
      <c r="AB34" s="3">
        <v>1</v>
      </c>
      <c r="AE34" s="2">
        <f>AB34*15</f>
        <v>15</v>
      </c>
    </row>
    <row r="35" spans="2:32" ht="27.95" customHeight="1">
      <c r="B35" s="26" t="s">
        <v>229</v>
      </c>
      <c r="C35" s="25"/>
      <c r="D35" s="23"/>
      <c r="E35" s="23"/>
      <c r="F35" s="24"/>
      <c r="G35" s="24"/>
      <c r="H35" s="23"/>
      <c r="I35" s="24"/>
      <c r="J35" s="24"/>
      <c r="K35" s="23"/>
      <c r="L35" s="24"/>
      <c r="M35" s="24"/>
      <c r="N35" s="23"/>
      <c r="O35" s="24"/>
      <c r="P35" s="24"/>
      <c r="Q35" s="23"/>
      <c r="R35" s="24"/>
      <c r="S35" s="24"/>
      <c r="T35" s="24"/>
      <c r="U35" s="24"/>
      <c r="V35" s="259"/>
      <c r="W35" s="194" t="s">
        <v>3</v>
      </c>
      <c r="X35" s="204"/>
      <c r="Y35" s="216"/>
      <c r="Z35" s="2"/>
      <c r="AC35" s="2">
        <f>SUM(AC30:AC34)</f>
        <v>28.6</v>
      </c>
      <c r="AD35" s="2">
        <f>SUM(AD30:AD34)</f>
        <v>23</v>
      </c>
      <c r="AE35" s="2">
        <f>SUM(AE30:AE34)</f>
        <v>115.5</v>
      </c>
      <c r="AF35" s="2">
        <f>AC35*4+AD35*9+AE35*4</f>
        <v>783.4</v>
      </c>
    </row>
    <row r="36" spans="2:32" ht="27.95" customHeight="1">
      <c r="B36" s="42"/>
      <c r="C36" s="19"/>
      <c r="D36" s="23"/>
      <c r="E36" s="23"/>
      <c r="F36" s="24"/>
      <c r="G36" s="24"/>
      <c r="H36" s="23"/>
      <c r="I36" s="24"/>
      <c r="J36" s="24"/>
      <c r="K36" s="23"/>
      <c r="L36" s="24"/>
      <c r="M36" s="24"/>
      <c r="N36" s="23"/>
      <c r="O36" s="24"/>
      <c r="P36" s="24"/>
      <c r="Q36" s="23"/>
      <c r="R36" s="24"/>
      <c r="S36" s="24"/>
      <c r="T36" s="23"/>
      <c r="U36" s="24"/>
      <c r="V36" s="260"/>
      <c r="W36" s="192">
        <f>(W30*4)+(W32*7)+(W34*4)</f>
        <v>705.9</v>
      </c>
      <c r="X36" s="210"/>
      <c r="Y36" s="216"/>
      <c r="Z36" s="15"/>
      <c r="AC36" s="14">
        <f>AC35*4/AF35</f>
        <v>0.14603012509573654</v>
      </c>
      <c r="AD36" s="14">
        <f>AD35*9/AF35</f>
        <v>0.26423283124840441</v>
      </c>
      <c r="AE36" s="14">
        <f>AE35*4/AF35</f>
        <v>0.58973704365585911</v>
      </c>
    </row>
    <row r="37" spans="2:32" s="37" customFormat="1" ht="42">
      <c r="B37" s="40">
        <v>3</v>
      </c>
      <c r="C37" s="257"/>
      <c r="D37" s="39" t="str">
        <f>'冠成3月菜單 (2)'!Q14</f>
        <v>番茄炒飯</v>
      </c>
      <c r="E37" s="39" t="s">
        <v>257</v>
      </c>
      <c r="F37" s="69" t="s">
        <v>253</v>
      </c>
      <c r="G37" s="39" t="str">
        <f>'冠成3月菜單 (2)'!Q15</f>
        <v>勁辣雞胸塊</v>
      </c>
      <c r="H37" s="39" t="s">
        <v>256</v>
      </c>
      <c r="I37" s="69" t="s">
        <v>253</v>
      </c>
      <c r="J37" s="39" t="str">
        <f>'冠成3月菜單 (2)'!Q16</f>
        <v>泡菜鍋(醃)</v>
      </c>
      <c r="K37" s="39" t="s">
        <v>254</v>
      </c>
      <c r="L37" s="69" t="s">
        <v>253</v>
      </c>
      <c r="M37" s="39" t="str">
        <f>'冠成3月菜單 (2)'!Q17</f>
        <v>奶香洋芋</v>
      </c>
      <c r="N37" s="39" t="s">
        <v>254</v>
      </c>
      <c r="O37" s="69" t="s">
        <v>253</v>
      </c>
      <c r="P37" s="39" t="str">
        <f>'冠成3月菜單 (2)'!Q18</f>
        <v>淺色蔬菜</v>
      </c>
      <c r="Q37" s="96" t="s">
        <v>255</v>
      </c>
      <c r="R37" s="69" t="s">
        <v>253</v>
      </c>
      <c r="S37" s="39" t="str">
        <f>'冠成3月菜單 (2)'!Q19</f>
        <v>紫菜蛋花湯</v>
      </c>
      <c r="T37" s="39" t="s">
        <v>254</v>
      </c>
      <c r="U37" s="69" t="s">
        <v>253</v>
      </c>
      <c r="V37" s="258"/>
      <c r="W37" s="199" t="s">
        <v>1</v>
      </c>
      <c r="X37" s="208" t="s">
        <v>252</v>
      </c>
      <c r="Y37" s="218">
        <v>6</v>
      </c>
      <c r="Z37" s="2"/>
      <c r="AA37" s="2"/>
      <c r="AB37" s="3"/>
      <c r="AC37" s="2" t="s">
        <v>222</v>
      </c>
      <c r="AD37" s="2" t="s">
        <v>221</v>
      </c>
      <c r="AE37" s="2" t="s">
        <v>220</v>
      </c>
      <c r="AF37" s="2" t="s">
        <v>219</v>
      </c>
    </row>
    <row r="38" spans="2:32" ht="27.95" customHeight="1">
      <c r="B38" s="29" t="s">
        <v>10</v>
      </c>
      <c r="C38" s="257"/>
      <c r="D38" s="59" t="s">
        <v>251</v>
      </c>
      <c r="E38" s="59"/>
      <c r="F38" s="43">
        <v>110</v>
      </c>
      <c r="G38" s="24" t="s">
        <v>250</v>
      </c>
      <c r="H38" s="22"/>
      <c r="I38" s="24">
        <v>50</v>
      </c>
      <c r="J38" s="22" t="s">
        <v>249</v>
      </c>
      <c r="K38" s="197"/>
      <c r="L38" s="22">
        <v>10</v>
      </c>
      <c r="M38" s="24" t="s">
        <v>248</v>
      </c>
      <c r="N38" s="217"/>
      <c r="O38" s="24">
        <v>20</v>
      </c>
      <c r="P38" s="24" t="s">
        <v>247</v>
      </c>
      <c r="Q38" s="22"/>
      <c r="R38" s="24">
        <v>100</v>
      </c>
      <c r="S38" s="22" t="s">
        <v>246</v>
      </c>
      <c r="T38" s="22"/>
      <c r="U38" s="22">
        <v>30</v>
      </c>
      <c r="V38" s="259"/>
      <c r="W38" s="192">
        <f>(Y37*15)+(Y39*5)+(Y42*12)</f>
        <v>99</v>
      </c>
      <c r="X38" s="207" t="s">
        <v>245</v>
      </c>
      <c r="Y38" s="216">
        <v>2.6</v>
      </c>
      <c r="Z38" s="15"/>
      <c r="AA38" s="33" t="s">
        <v>218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29">
        <v>10</v>
      </c>
      <c r="C39" s="257"/>
      <c r="D39" s="59" t="s">
        <v>244</v>
      </c>
      <c r="E39" s="59"/>
      <c r="F39" s="43">
        <v>10</v>
      </c>
      <c r="G39" s="24"/>
      <c r="H39" s="22"/>
      <c r="I39" s="24"/>
      <c r="J39" s="22" t="s">
        <v>243</v>
      </c>
      <c r="K39" s="24"/>
      <c r="L39" s="22">
        <v>5</v>
      </c>
      <c r="M39" s="24" t="s">
        <v>243</v>
      </c>
      <c r="N39" s="196"/>
      <c r="O39" s="24">
        <v>15</v>
      </c>
      <c r="P39" s="24"/>
      <c r="Q39" s="22"/>
      <c r="R39" s="24"/>
      <c r="S39" s="22" t="s">
        <v>242</v>
      </c>
      <c r="T39" s="22"/>
      <c r="U39" s="22">
        <v>10</v>
      </c>
      <c r="V39" s="259"/>
      <c r="W39" s="194" t="s">
        <v>2</v>
      </c>
      <c r="X39" s="206" t="s">
        <v>241</v>
      </c>
      <c r="Y39" s="216">
        <v>1.8</v>
      </c>
      <c r="Z39" s="2"/>
      <c r="AA39" s="32" t="s">
        <v>217</v>
      </c>
      <c r="AB39" s="3">
        <v>2.2000000000000002</v>
      </c>
      <c r="AC39" s="31">
        <f>AB39*7</f>
        <v>15.400000000000002</v>
      </c>
      <c r="AD39" s="3">
        <f>AB39*5</f>
        <v>11</v>
      </c>
      <c r="AE39" s="3" t="s">
        <v>214</v>
      </c>
      <c r="AF39" s="30">
        <f>AC39*4+AD39*9</f>
        <v>160.60000000000002</v>
      </c>
    </row>
    <row r="40" spans="2:32" ht="27.95" customHeight="1">
      <c r="B40" s="29" t="s">
        <v>7</v>
      </c>
      <c r="C40" s="257"/>
      <c r="D40" s="59" t="s">
        <v>240</v>
      </c>
      <c r="E40" s="59"/>
      <c r="F40" s="43">
        <v>35</v>
      </c>
      <c r="G40" s="24"/>
      <c r="H40" s="22"/>
      <c r="I40" s="54"/>
      <c r="J40" s="22" t="s">
        <v>239</v>
      </c>
      <c r="K40" s="22" t="s">
        <v>238</v>
      </c>
      <c r="L40" s="22">
        <v>10</v>
      </c>
      <c r="M40" s="24" t="s">
        <v>237</v>
      </c>
      <c r="N40" s="196"/>
      <c r="O40" s="24">
        <v>10</v>
      </c>
      <c r="P40" s="24"/>
      <c r="Q40" s="22"/>
      <c r="R40" s="24"/>
      <c r="S40" s="22" t="s">
        <v>236</v>
      </c>
      <c r="T40" s="22"/>
      <c r="U40" s="22">
        <v>5</v>
      </c>
      <c r="V40" s="259"/>
      <c r="W40" s="192">
        <f>(Y38*5)+(Y40*5)+(Y42*8)</f>
        <v>28</v>
      </c>
      <c r="X40" s="206" t="s">
        <v>235</v>
      </c>
      <c r="Y40" s="216">
        <v>3</v>
      </c>
      <c r="Z40" s="15"/>
      <c r="AA40" s="2" t="s">
        <v>216</v>
      </c>
      <c r="AB40" s="3">
        <v>1.7</v>
      </c>
      <c r="AC40" s="3">
        <f>AB40*1</f>
        <v>1.7</v>
      </c>
      <c r="AD40" s="3" t="s">
        <v>214</v>
      </c>
      <c r="AE40" s="3">
        <f>AB40*5</f>
        <v>8.5</v>
      </c>
      <c r="AF40" s="3">
        <f>AC40*4+AE40*4</f>
        <v>40.799999999999997</v>
      </c>
    </row>
    <row r="41" spans="2:32" ht="27.95" customHeight="1">
      <c r="B41" s="264" t="s">
        <v>234</v>
      </c>
      <c r="C41" s="257"/>
      <c r="D41" s="22"/>
      <c r="E41" s="22"/>
      <c r="F41" s="24"/>
      <c r="G41" s="24"/>
      <c r="H41" s="22"/>
      <c r="I41" s="24"/>
      <c r="J41" s="24" t="s">
        <v>233</v>
      </c>
      <c r="K41" s="196"/>
      <c r="L41" s="24">
        <v>10</v>
      </c>
      <c r="M41" s="24" t="s">
        <v>232</v>
      </c>
      <c r="N41" s="22"/>
      <c r="O41" s="24">
        <v>5</v>
      </c>
      <c r="P41" s="24"/>
      <c r="Q41" s="22"/>
      <c r="R41" s="24"/>
      <c r="S41" s="22"/>
      <c r="T41" s="22"/>
      <c r="U41" s="22"/>
      <c r="V41" s="259"/>
      <c r="W41" s="194" t="s">
        <v>0</v>
      </c>
      <c r="X41" s="206" t="s">
        <v>231</v>
      </c>
      <c r="Y41" s="216">
        <v>0</v>
      </c>
      <c r="Z41" s="2"/>
      <c r="AA41" s="2" t="s">
        <v>215</v>
      </c>
      <c r="AB41" s="3">
        <v>2.5</v>
      </c>
      <c r="AC41" s="3"/>
      <c r="AD41" s="3">
        <f>AB41*5</f>
        <v>12.5</v>
      </c>
      <c r="AE41" s="3" t="s">
        <v>214</v>
      </c>
      <c r="AF41" s="3">
        <f>AD41*9</f>
        <v>112.5</v>
      </c>
    </row>
    <row r="42" spans="2:32" ht="27.95" customHeight="1">
      <c r="B42" s="264"/>
      <c r="C42" s="257"/>
      <c r="D42" s="23"/>
      <c r="E42" s="23"/>
      <c r="F42" s="24"/>
      <c r="G42" s="24"/>
      <c r="H42" s="23"/>
      <c r="I42" s="24"/>
      <c r="J42" s="24"/>
      <c r="K42" s="23"/>
      <c r="L42" s="24"/>
      <c r="M42" s="24"/>
      <c r="N42" s="23"/>
      <c r="O42" s="24"/>
      <c r="P42" s="24"/>
      <c r="Q42" s="23"/>
      <c r="R42" s="24"/>
      <c r="S42" s="22"/>
      <c r="T42" s="23"/>
      <c r="U42" s="22"/>
      <c r="V42" s="259"/>
      <c r="W42" s="192">
        <f>(Y38*7)+(Y37*2)+(Y39*1)+(Y42*8)</f>
        <v>32</v>
      </c>
      <c r="X42" s="205" t="s">
        <v>230</v>
      </c>
      <c r="Y42" s="216">
        <v>0</v>
      </c>
      <c r="Z42" s="15"/>
      <c r="AA42" s="2" t="s">
        <v>213</v>
      </c>
      <c r="AE42" s="2">
        <f>AB42*15</f>
        <v>0</v>
      </c>
    </row>
    <row r="43" spans="2:32" ht="27.95" customHeight="1">
      <c r="B43" s="26" t="s">
        <v>229</v>
      </c>
      <c r="C43" s="25"/>
      <c r="D43" s="23"/>
      <c r="E43" s="23"/>
      <c r="F43" s="24"/>
      <c r="G43" s="24"/>
      <c r="H43" s="23"/>
      <c r="I43" s="24"/>
      <c r="J43" s="24"/>
      <c r="K43" s="23"/>
      <c r="L43" s="24"/>
      <c r="M43" s="24"/>
      <c r="N43" s="23"/>
      <c r="O43" s="24"/>
      <c r="P43" s="24"/>
      <c r="Q43" s="23"/>
      <c r="R43" s="24"/>
      <c r="S43" s="22"/>
      <c r="T43" s="23"/>
      <c r="U43" s="22"/>
      <c r="V43" s="259"/>
      <c r="W43" s="194" t="s">
        <v>3</v>
      </c>
      <c r="X43" s="204"/>
      <c r="Y43" s="216"/>
      <c r="Z43" s="2"/>
      <c r="AC43" s="2">
        <f>SUM(AC38:AC42)</f>
        <v>29.1</v>
      </c>
      <c r="AD43" s="2">
        <f>SUM(AD38:AD42)</f>
        <v>23.5</v>
      </c>
      <c r="AE43" s="2">
        <f>SUM(AE38:AE42)</f>
        <v>98.5</v>
      </c>
      <c r="AF43" s="2">
        <f>AC43*4+AD43*9+AE43*4</f>
        <v>721.9</v>
      </c>
    </row>
    <row r="44" spans="2:32" ht="27.95" customHeight="1" thickBot="1">
      <c r="B44" s="20"/>
      <c r="C44" s="19"/>
      <c r="D44" s="18"/>
      <c r="E44" s="18"/>
      <c r="F44" s="17"/>
      <c r="G44" s="17"/>
      <c r="H44" s="18"/>
      <c r="I44" s="17"/>
      <c r="J44" s="17"/>
      <c r="K44" s="18"/>
      <c r="L44" s="17"/>
      <c r="M44" s="17"/>
      <c r="N44" s="18"/>
      <c r="O44" s="17"/>
      <c r="P44" s="17"/>
      <c r="Q44" s="18"/>
      <c r="R44" s="17"/>
      <c r="S44" s="17"/>
      <c r="T44" s="18"/>
      <c r="U44" s="17"/>
      <c r="V44" s="260"/>
      <c r="W44" s="192">
        <f>(W38*4)+(W40*7)+(W42*4)</f>
        <v>720</v>
      </c>
      <c r="X44" s="210"/>
      <c r="Y44" s="216"/>
      <c r="Z44" s="15"/>
      <c r="AC44" s="14">
        <f>AC43*4/AF43</f>
        <v>0.1612411691369996</v>
      </c>
      <c r="AD44" s="14">
        <f>AD43*9/AF43</f>
        <v>0.29297686660202243</v>
      </c>
      <c r="AE44" s="14">
        <f>AE43*4/AF43</f>
        <v>0.54578196426097803</v>
      </c>
    </row>
    <row r="45" spans="2:32" ht="21.75" customHeight="1">
      <c r="C45" s="2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13"/>
    </row>
    <row r="46" spans="2:32">
      <c r="B46" s="3"/>
      <c r="D46" s="255"/>
      <c r="E46" s="255"/>
      <c r="F46" s="256"/>
      <c r="G46" s="256"/>
      <c r="H46" s="12"/>
      <c r="I46" s="2"/>
      <c r="J46" s="2"/>
      <c r="K46" s="12"/>
      <c r="L46" s="2"/>
      <c r="N46" s="12"/>
      <c r="O46" s="2"/>
      <c r="Q46" s="12"/>
      <c r="R46" s="2"/>
      <c r="T46" s="12"/>
      <c r="U46" s="2"/>
      <c r="V46" s="11"/>
      <c r="Y46" s="190"/>
    </row>
    <row r="47" spans="2:32">
      <c r="Y47" s="190"/>
    </row>
    <row r="48" spans="2:32">
      <c r="Y48" s="190"/>
    </row>
    <row r="49" spans="25:25">
      <c r="Y49" s="190"/>
    </row>
    <row r="50" spans="25:25">
      <c r="Y50" s="190"/>
    </row>
    <row r="51" spans="25:25">
      <c r="Y51" s="190"/>
    </row>
    <row r="52" spans="25:25">
      <c r="Y52" s="19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2" type="noConversion"/>
  <pageMargins left="0.97" right="0.17" top="0.18" bottom="0.17" header="0.5" footer="0.23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31" zoomScale="55" zoomScaleNormal="55" workbookViewId="0">
      <selection activeCell="W19" sqref="W19"/>
    </sheetView>
  </sheetViews>
  <sheetFormatPr defaultRowHeight="20.25"/>
  <cols>
    <col min="1" max="1" width="1.875" style="1" customWidth="1"/>
    <col min="2" max="2" width="4.875" style="9" customWidth="1"/>
    <col min="3" max="3" width="0" style="1" hidden="1" customWidth="1"/>
    <col min="4" max="4" width="17.125" style="1" customWidth="1"/>
    <col min="5" max="5" width="7.125" style="8" customWidth="1"/>
    <col min="6" max="6" width="9.625" style="1" customWidth="1"/>
    <col min="7" max="7" width="18.625" style="1" customWidth="1"/>
    <col min="8" max="8" width="5.625" style="8" customWidth="1"/>
    <col min="9" max="9" width="9.625" style="1" customWidth="1"/>
    <col min="10" max="10" width="18.625" style="1" customWidth="1"/>
    <col min="11" max="11" width="5.625" style="8" customWidth="1"/>
    <col min="12" max="12" width="9.625" style="1" customWidth="1"/>
    <col min="13" max="13" width="18.625" style="1" customWidth="1"/>
    <col min="14" max="14" width="5.625" style="8" customWidth="1"/>
    <col min="15" max="15" width="9.625" style="1" customWidth="1"/>
    <col min="16" max="16" width="18.625" style="1" customWidth="1"/>
    <col min="17" max="17" width="5.625" style="8" customWidth="1"/>
    <col min="18" max="18" width="9.625" style="1" customWidth="1"/>
    <col min="19" max="19" width="18.625" style="1" customWidth="1"/>
    <col min="20" max="20" width="5.625" style="8" customWidth="1"/>
    <col min="21" max="21" width="9.625" style="1" customWidth="1"/>
    <col min="22" max="22" width="5.25" style="7" customWidth="1"/>
    <col min="23" max="23" width="11.75" style="6" customWidth="1"/>
    <col min="24" max="24" width="11.25" style="5" customWidth="1"/>
    <col min="25" max="25" width="6.625" style="4" customWidth="1"/>
    <col min="26" max="26" width="6.625" style="1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1"/>
  </cols>
  <sheetData>
    <row r="1" spans="2:32" s="2" customFormat="1" ht="38.25">
      <c r="B1" s="261" t="s">
        <v>333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88"/>
      <c r="AB1" s="3"/>
    </row>
    <row r="2" spans="2:32" s="2" customFormat="1" ht="13.5" customHeight="1">
      <c r="B2" s="262"/>
      <c r="C2" s="263"/>
      <c r="D2" s="263"/>
      <c r="E2" s="263"/>
      <c r="F2" s="263"/>
      <c r="G2" s="263"/>
      <c r="H2" s="92"/>
      <c r="I2" s="88"/>
      <c r="J2" s="88"/>
      <c r="K2" s="92"/>
      <c r="L2" s="88"/>
      <c r="M2" s="88"/>
      <c r="N2" s="92"/>
      <c r="O2" s="88"/>
      <c r="P2" s="88"/>
      <c r="Q2" s="92"/>
      <c r="R2" s="88"/>
      <c r="S2" s="88"/>
      <c r="T2" s="92"/>
      <c r="U2" s="88"/>
      <c r="V2" s="91"/>
      <c r="W2" s="89"/>
      <c r="X2" s="90"/>
      <c r="Y2" s="89"/>
      <c r="Z2" s="88"/>
      <c r="AB2" s="3"/>
    </row>
    <row r="3" spans="2:32" s="2" customFormat="1" ht="32.25" customHeight="1" thickBot="1">
      <c r="B3" s="87" t="s">
        <v>332</v>
      </c>
      <c r="C3" s="99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T3" s="85"/>
      <c r="U3" s="85"/>
      <c r="V3" s="84"/>
      <c r="W3" s="83"/>
      <c r="X3" s="82"/>
      <c r="Y3" s="81"/>
      <c r="Z3" s="15"/>
      <c r="AB3" s="3"/>
    </row>
    <row r="4" spans="2:32" s="70" customFormat="1" ht="157.5">
      <c r="B4" s="80" t="s">
        <v>21</v>
      </c>
      <c r="C4" s="79" t="s">
        <v>20</v>
      </c>
      <c r="D4" s="76" t="s">
        <v>19</v>
      </c>
      <c r="E4" s="77" t="s">
        <v>331</v>
      </c>
      <c r="F4" s="76"/>
      <c r="G4" s="76" t="s">
        <v>18</v>
      </c>
      <c r="H4" s="77" t="s">
        <v>331</v>
      </c>
      <c r="I4" s="76"/>
      <c r="J4" s="76" t="s">
        <v>17</v>
      </c>
      <c r="K4" s="77" t="s">
        <v>331</v>
      </c>
      <c r="L4" s="98"/>
      <c r="M4" s="76" t="s">
        <v>17</v>
      </c>
      <c r="N4" s="77" t="s">
        <v>331</v>
      </c>
      <c r="O4" s="76"/>
      <c r="P4" s="76" t="s">
        <v>17</v>
      </c>
      <c r="Q4" s="77" t="s">
        <v>331</v>
      </c>
      <c r="R4" s="76"/>
      <c r="S4" s="78" t="s">
        <v>16</v>
      </c>
      <c r="T4" s="77" t="s">
        <v>331</v>
      </c>
      <c r="U4" s="76"/>
      <c r="V4" s="75" t="s">
        <v>330</v>
      </c>
      <c r="W4" s="74" t="s">
        <v>15</v>
      </c>
      <c r="X4" s="73" t="s">
        <v>329</v>
      </c>
      <c r="Y4" s="72" t="s">
        <v>328</v>
      </c>
      <c r="Z4" s="71"/>
      <c r="AA4" s="33"/>
      <c r="AB4" s="3"/>
      <c r="AC4" s="2"/>
      <c r="AD4" s="2"/>
      <c r="AE4" s="2"/>
      <c r="AF4" s="2"/>
    </row>
    <row r="5" spans="2:32" s="37" customFormat="1" ht="65.099999999999994" customHeight="1">
      <c r="B5" s="40">
        <v>3</v>
      </c>
      <c r="C5" s="257"/>
      <c r="D5" s="39" t="str">
        <f>'冠成3月菜單 (2)'!A24</f>
        <v>QQ白飯</v>
      </c>
      <c r="E5" s="39" t="s">
        <v>204</v>
      </c>
      <c r="F5" s="69" t="s">
        <v>186</v>
      </c>
      <c r="G5" s="209" t="str">
        <f>'冠成3月菜單 (2)'!A25</f>
        <v>紅燒排骨</v>
      </c>
      <c r="H5" s="39" t="s">
        <v>187</v>
      </c>
      <c r="I5" s="69" t="s">
        <v>186</v>
      </c>
      <c r="J5" s="39" t="str">
        <f>'冠成3月菜單 (2)'!A26</f>
        <v>茶碗蒸</v>
      </c>
      <c r="K5" s="39" t="s">
        <v>310</v>
      </c>
      <c r="L5" s="69" t="s">
        <v>186</v>
      </c>
      <c r="M5" s="209" t="str">
        <f>'冠成3月菜單 (2)'!A27</f>
        <v>椒鹽杏鮑菇(炸)</v>
      </c>
      <c r="N5" s="39" t="s">
        <v>212</v>
      </c>
      <c r="O5" s="69" t="s">
        <v>186</v>
      </c>
      <c r="P5" s="39" t="str">
        <f>'冠成3月菜單 (2)'!A28</f>
        <v>深色蔬菜</v>
      </c>
      <c r="Q5" s="96" t="s">
        <v>188</v>
      </c>
      <c r="R5" s="69" t="s">
        <v>186</v>
      </c>
      <c r="S5" s="39" t="str">
        <f>'冠成3月菜單 (2)'!A29</f>
        <v>玉米濃湯(芡)</v>
      </c>
      <c r="T5" s="39" t="s">
        <v>187</v>
      </c>
      <c r="U5" s="69" t="s">
        <v>186</v>
      </c>
      <c r="V5" s="258"/>
      <c r="W5" s="199" t="s">
        <v>1</v>
      </c>
      <c r="X5" s="38" t="s">
        <v>185</v>
      </c>
      <c r="Y5" s="62">
        <v>6.5</v>
      </c>
      <c r="Z5" s="2"/>
      <c r="AA5" s="2"/>
      <c r="AB5" s="3"/>
      <c r="AC5" s="2" t="s">
        <v>184</v>
      </c>
      <c r="AD5" s="2" t="s">
        <v>183</v>
      </c>
      <c r="AE5" s="2" t="s">
        <v>182</v>
      </c>
      <c r="AF5" s="2" t="s">
        <v>181</v>
      </c>
    </row>
    <row r="6" spans="2:32" ht="27.95" customHeight="1">
      <c r="B6" s="29" t="s">
        <v>10</v>
      </c>
      <c r="C6" s="257"/>
      <c r="D6" s="24" t="s">
        <v>198</v>
      </c>
      <c r="E6" s="22"/>
      <c r="F6" s="24">
        <v>120</v>
      </c>
      <c r="G6" s="220" t="s">
        <v>327</v>
      </c>
      <c r="H6" s="24"/>
      <c r="I6" s="24">
        <v>60</v>
      </c>
      <c r="J6" s="43" t="s">
        <v>326</v>
      </c>
      <c r="K6" s="197"/>
      <c r="L6" s="24">
        <v>35</v>
      </c>
      <c r="M6" s="22" t="s">
        <v>325</v>
      </c>
      <c r="N6" s="24"/>
      <c r="O6" s="24">
        <v>60</v>
      </c>
      <c r="P6" s="24" t="s">
        <v>176</v>
      </c>
      <c r="Q6" s="24"/>
      <c r="R6" s="24">
        <v>120</v>
      </c>
      <c r="S6" s="24" t="s">
        <v>208</v>
      </c>
      <c r="T6" s="23"/>
      <c r="U6" s="24">
        <v>20</v>
      </c>
      <c r="V6" s="259"/>
      <c r="W6" s="192">
        <f>(Y5*15)+(Y7*5)+(Y10*12)</f>
        <v>107</v>
      </c>
      <c r="X6" s="34" t="s">
        <v>174</v>
      </c>
      <c r="Y6" s="50">
        <v>2.2999999999999998</v>
      </c>
      <c r="Z6" s="15"/>
      <c r="AA6" s="33" t="s">
        <v>173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29">
        <v>13</v>
      </c>
      <c r="C7" s="257"/>
      <c r="D7" s="24"/>
      <c r="E7" s="22"/>
      <c r="F7" s="24"/>
      <c r="G7" s="24"/>
      <c r="H7" s="24"/>
      <c r="I7" s="24"/>
      <c r="J7" s="24" t="s">
        <v>190</v>
      </c>
      <c r="K7" s="197"/>
      <c r="L7" s="24">
        <v>5</v>
      </c>
      <c r="M7" s="22"/>
      <c r="N7" s="24"/>
      <c r="O7" s="24"/>
      <c r="P7" s="24"/>
      <c r="Q7" s="24"/>
      <c r="R7" s="24"/>
      <c r="S7" s="24" t="s">
        <v>169</v>
      </c>
      <c r="T7" s="23"/>
      <c r="U7" s="24">
        <v>10</v>
      </c>
      <c r="V7" s="259"/>
      <c r="W7" s="194" t="s">
        <v>2</v>
      </c>
      <c r="X7" s="28" t="s">
        <v>168</v>
      </c>
      <c r="Y7" s="50">
        <v>1.9</v>
      </c>
      <c r="Z7" s="2"/>
      <c r="AA7" s="32" t="s">
        <v>167</v>
      </c>
      <c r="AB7" s="3">
        <v>2</v>
      </c>
      <c r="AC7" s="31">
        <f>AB7*7</f>
        <v>14</v>
      </c>
      <c r="AD7" s="3">
        <f>AB7*5</f>
        <v>10</v>
      </c>
      <c r="AE7" s="3" t="s">
        <v>159</v>
      </c>
      <c r="AF7" s="30">
        <f>AC7*4+AD7*9</f>
        <v>146</v>
      </c>
    </row>
    <row r="8" spans="2:32" ht="27.95" customHeight="1">
      <c r="B8" s="29" t="s">
        <v>7</v>
      </c>
      <c r="C8" s="257"/>
      <c r="D8" s="24"/>
      <c r="E8" s="22"/>
      <c r="F8" s="24"/>
      <c r="G8" s="24"/>
      <c r="H8" s="23"/>
      <c r="I8" s="24"/>
      <c r="J8" s="24"/>
      <c r="K8" s="23"/>
      <c r="L8" s="24"/>
      <c r="M8" s="22"/>
      <c r="N8" s="23"/>
      <c r="O8" s="24"/>
      <c r="P8" s="24"/>
      <c r="Q8" s="23"/>
      <c r="R8" s="24"/>
      <c r="S8" s="22" t="s">
        <v>206</v>
      </c>
      <c r="T8" s="24"/>
      <c r="U8" s="24">
        <v>10</v>
      </c>
      <c r="V8" s="259"/>
      <c r="W8" s="192">
        <f>(Y6*5)+(Y8*5)+(Y10*8)</f>
        <v>26.5</v>
      </c>
      <c r="X8" s="28" t="s">
        <v>164</v>
      </c>
      <c r="Y8" s="50">
        <v>3</v>
      </c>
      <c r="Z8" s="15"/>
      <c r="AA8" s="2" t="s">
        <v>163</v>
      </c>
      <c r="AB8" s="3">
        <v>1.5</v>
      </c>
      <c r="AC8" s="3">
        <f>AB8*1</f>
        <v>1.5</v>
      </c>
      <c r="AD8" s="3" t="s">
        <v>159</v>
      </c>
      <c r="AE8" s="3">
        <f>AB8*5</f>
        <v>7.5</v>
      </c>
      <c r="AF8" s="3">
        <f>AC8*4+AE8*4</f>
        <v>36</v>
      </c>
    </row>
    <row r="9" spans="2:32" ht="27.95" customHeight="1">
      <c r="B9" s="264" t="s">
        <v>324</v>
      </c>
      <c r="C9" s="257"/>
      <c r="D9" s="22"/>
      <c r="E9" s="22"/>
      <c r="F9" s="22"/>
      <c r="G9" s="24"/>
      <c r="H9" s="23"/>
      <c r="I9" s="24"/>
      <c r="J9" s="24"/>
      <c r="K9" s="23"/>
      <c r="L9" s="24"/>
      <c r="M9" s="22"/>
      <c r="N9" s="23"/>
      <c r="O9" s="24"/>
      <c r="P9" s="24"/>
      <c r="Q9" s="23"/>
      <c r="R9" s="24"/>
      <c r="S9" s="22"/>
      <c r="T9" s="23"/>
      <c r="U9" s="24"/>
      <c r="V9" s="259"/>
      <c r="W9" s="194" t="s">
        <v>0</v>
      </c>
      <c r="X9" s="28" t="s">
        <v>161</v>
      </c>
      <c r="Y9" s="50">
        <f>AB10</f>
        <v>0</v>
      </c>
      <c r="Z9" s="2"/>
      <c r="AA9" s="2" t="s">
        <v>160</v>
      </c>
      <c r="AB9" s="3">
        <v>2.5</v>
      </c>
      <c r="AC9" s="3"/>
      <c r="AD9" s="3">
        <f>AB9*5</f>
        <v>12.5</v>
      </c>
      <c r="AE9" s="3" t="s">
        <v>159</v>
      </c>
      <c r="AF9" s="3">
        <f>AD9*9</f>
        <v>112.5</v>
      </c>
    </row>
    <row r="10" spans="2:32" ht="27.95" customHeight="1">
      <c r="B10" s="264"/>
      <c r="C10" s="257"/>
      <c r="D10" s="22"/>
      <c r="E10" s="22"/>
      <c r="F10" s="22"/>
      <c r="G10" s="24"/>
      <c r="H10" s="23"/>
      <c r="I10" s="24"/>
      <c r="J10" s="24"/>
      <c r="K10" s="23"/>
      <c r="L10" s="24"/>
      <c r="M10" s="22"/>
      <c r="N10" s="23"/>
      <c r="O10" s="24"/>
      <c r="P10" s="24"/>
      <c r="Q10" s="23"/>
      <c r="R10" s="24"/>
      <c r="S10" s="22"/>
      <c r="T10" s="23"/>
      <c r="U10" s="24"/>
      <c r="V10" s="259"/>
      <c r="W10" s="192">
        <f>(Y6*7)+(Y5*2)+(Y7*1)+(Y10*8)</f>
        <v>30.999999999999996</v>
      </c>
      <c r="X10" s="27" t="s">
        <v>158</v>
      </c>
      <c r="Y10" s="64">
        <v>0</v>
      </c>
      <c r="Z10" s="15"/>
      <c r="AA10" s="2" t="s">
        <v>157</v>
      </c>
      <c r="AE10" s="2">
        <f>AB10*15</f>
        <v>0</v>
      </c>
    </row>
    <row r="11" spans="2:32" ht="27.95" customHeight="1">
      <c r="B11" s="26" t="s">
        <v>156</v>
      </c>
      <c r="C11" s="25"/>
      <c r="D11" s="22"/>
      <c r="E11" s="23"/>
      <c r="F11" s="22"/>
      <c r="G11" s="24"/>
      <c r="H11" s="23"/>
      <c r="I11" s="24"/>
      <c r="J11" s="24"/>
      <c r="K11" s="23"/>
      <c r="L11" s="24"/>
      <c r="M11" s="24"/>
      <c r="N11" s="23"/>
      <c r="O11" s="24"/>
      <c r="P11" s="24"/>
      <c r="Q11" s="23"/>
      <c r="R11" s="24"/>
      <c r="S11" s="24"/>
      <c r="T11" s="23"/>
      <c r="U11" s="24"/>
      <c r="V11" s="259"/>
      <c r="W11" s="194" t="s">
        <v>3</v>
      </c>
      <c r="X11" s="21"/>
      <c r="Y11" s="50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2"/>
      <c r="C12" s="19"/>
      <c r="D12" s="23"/>
      <c r="E12" s="23"/>
      <c r="F12" s="24"/>
      <c r="G12" s="24"/>
      <c r="H12" s="23"/>
      <c r="I12" s="24"/>
      <c r="J12" s="24"/>
      <c r="K12" s="23"/>
      <c r="L12" s="24"/>
      <c r="M12" s="24"/>
      <c r="N12" s="23"/>
      <c r="O12" s="24"/>
      <c r="P12" s="24"/>
      <c r="Q12" s="23"/>
      <c r="R12" s="24"/>
      <c r="S12" s="24"/>
      <c r="T12" s="23"/>
      <c r="U12" s="24"/>
      <c r="V12" s="260"/>
      <c r="W12" s="192">
        <f>(W6*4)+(W8*7)+(W10*4)</f>
        <v>737.5</v>
      </c>
      <c r="X12" s="51"/>
      <c r="Y12" s="64"/>
      <c r="Z12" s="15"/>
      <c r="AC12" s="14">
        <f>AC11*4/AF11</f>
        <v>0.15658362989323843</v>
      </c>
      <c r="AD12" s="14">
        <f>AD11*9/AF11</f>
        <v>0.28825622775800713</v>
      </c>
      <c r="AE12" s="14">
        <f>AE11*4/AF11</f>
        <v>0.55516014234875444</v>
      </c>
    </row>
    <row r="13" spans="2:32" s="37" customFormat="1" ht="42">
      <c r="B13" s="40">
        <v>3</v>
      </c>
      <c r="C13" s="257"/>
      <c r="D13" s="39" t="str">
        <f>'冠成3月菜單 (2)'!E24</f>
        <v>五穀飯</v>
      </c>
      <c r="E13" s="39" t="s">
        <v>204</v>
      </c>
      <c r="F13" s="69" t="s">
        <v>186</v>
      </c>
      <c r="G13" s="39" t="str">
        <f>'冠成3月菜單 (2)'!E25</f>
        <v>烤豬柳條</v>
      </c>
      <c r="H13" s="39" t="s">
        <v>189</v>
      </c>
      <c r="I13" s="69" t="s">
        <v>186</v>
      </c>
      <c r="J13" s="39" t="str">
        <f>'冠成3月菜單 (2)'!E26</f>
        <v>客家小炒(豆)</v>
      </c>
      <c r="K13" s="39" t="s">
        <v>310</v>
      </c>
      <c r="L13" s="69" t="s">
        <v>186</v>
      </c>
      <c r="M13" s="39" t="str">
        <f>'冠成3月菜單 (2)'!E27</f>
        <v>香香肉燥</v>
      </c>
      <c r="N13" s="39" t="s">
        <v>187</v>
      </c>
      <c r="O13" s="69" t="s">
        <v>186</v>
      </c>
      <c r="P13" s="39" t="str">
        <f>'冠成3月菜單 (2)'!E28</f>
        <v>深色蔬菜</v>
      </c>
      <c r="Q13" s="96" t="s">
        <v>188</v>
      </c>
      <c r="R13" s="69" t="s">
        <v>186</v>
      </c>
      <c r="S13" s="209" t="str">
        <f>'冠成3月菜單 (2)'!E29</f>
        <v>筍片排骨湯(醃)+乳品</v>
      </c>
      <c r="T13" s="39" t="s">
        <v>187</v>
      </c>
      <c r="U13" s="69" t="s">
        <v>186</v>
      </c>
      <c r="V13" s="258" t="s">
        <v>323</v>
      </c>
      <c r="W13" s="199" t="s">
        <v>1</v>
      </c>
      <c r="X13" s="38" t="s">
        <v>11</v>
      </c>
      <c r="Y13" s="62">
        <v>6</v>
      </c>
      <c r="Z13" s="2"/>
      <c r="AA13" s="2"/>
      <c r="AB13" s="3"/>
      <c r="AC13" s="2" t="s">
        <v>184</v>
      </c>
      <c r="AD13" s="2" t="s">
        <v>183</v>
      </c>
      <c r="AE13" s="2" t="s">
        <v>182</v>
      </c>
      <c r="AF13" s="2" t="s">
        <v>181</v>
      </c>
    </row>
    <row r="14" spans="2:32" ht="27.95" customHeight="1">
      <c r="B14" s="29" t="s">
        <v>10</v>
      </c>
      <c r="C14" s="257"/>
      <c r="D14" s="24" t="s">
        <v>322</v>
      </c>
      <c r="E14" s="24"/>
      <c r="F14" s="24">
        <v>30</v>
      </c>
      <c r="G14" s="24" t="s">
        <v>321</v>
      </c>
      <c r="H14" s="22"/>
      <c r="I14" s="24">
        <v>50</v>
      </c>
      <c r="J14" s="24" t="s">
        <v>320</v>
      </c>
      <c r="K14" s="197"/>
      <c r="L14" s="24">
        <v>20</v>
      </c>
      <c r="M14" s="22" t="s">
        <v>319</v>
      </c>
      <c r="N14" s="24"/>
      <c r="O14" s="24">
        <v>30</v>
      </c>
      <c r="P14" s="24" t="s">
        <v>176</v>
      </c>
      <c r="Q14" s="24"/>
      <c r="R14" s="24">
        <v>100</v>
      </c>
      <c r="S14" s="24" t="s">
        <v>318</v>
      </c>
      <c r="T14" s="196" t="s">
        <v>317</v>
      </c>
      <c r="U14" s="24">
        <v>30</v>
      </c>
      <c r="V14" s="259"/>
      <c r="W14" s="192">
        <f>(Y13*15)+(Y15*5)+(Y18*12)</f>
        <v>111</v>
      </c>
      <c r="X14" s="34" t="s">
        <v>9</v>
      </c>
      <c r="Y14" s="50">
        <v>2.6</v>
      </c>
      <c r="Z14" s="15"/>
      <c r="AA14" s="33" t="s">
        <v>173</v>
      </c>
      <c r="AB14" s="3">
        <v>6.2</v>
      </c>
      <c r="AC14" s="3">
        <f>AB14*2</f>
        <v>12.4</v>
      </c>
      <c r="AD14" s="3"/>
      <c r="AE14" s="3">
        <f>AB14*15</f>
        <v>93</v>
      </c>
      <c r="AF14" s="3">
        <f>AC14*4+AE14*4</f>
        <v>421.6</v>
      </c>
    </row>
    <row r="15" spans="2:32" ht="27.95" customHeight="1">
      <c r="B15" s="29">
        <v>14</v>
      </c>
      <c r="C15" s="257"/>
      <c r="D15" s="24" t="s">
        <v>198</v>
      </c>
      <c r="E15" s="24"/>
      <c r="F15" s="24">
        <v>90</v>
      </c>
      <c r="G15" s="24"/>
      <c r="H15" s="22"/>
      <c r="I15" s="24"/>
      <c r="J15" s="24" t="s">
        <v>169</v>
      </c>
      <c r="K15" s="24"/>
      <c r="L15" s="24">
        <v>10</v>
      </c>
      <c r="M15" s="22" t="s">
        <v>296</v>
      </c>
      <c r="N15" s="197"/>
      <c r="O15" s="24">
        <v>10</v>
      </c>
      <c r="P15" s="24"/>
      <c r="Q15" s="24"/>
      <c r="R15" s="24"/>
      <c r="S15" s="24" t="s">
        <v>316</v>
      </c>
      <c r="T15" s="22"/>
      <c r="U15" s="24">
        <v>15</v>
      </c>
      <c r="V15" s="259"/>
      <c r="W15" s="194" t="s">
        <v>2</v>
      </c>
      <c r="X15" s="28" t="s">
        <v>8</v>
      </c>
      <c r="Y15" s="50">
        <v>1.8</v>
      </c>
      <c r="Z15" s="2"/>
      <c r="AA15" s="32" t="s">
        <v>167</v>
      </c>
      <c r="AB15" s="3">
        <v>2</v>
      </c>
      <c r="AC15" s="31">
        <f>AB15*7</f>
        <v>14</v>
      </c>
      <c r="AD15" s="3">
        <f>AB15*5</f>
        <v>10</v>
      </c>
      <c r="AE15" s="3" t="s">
        <v>159</v>
      </c>
      <c r="AF15" s="30">
        <f>AC15*4+AD15*9</f>
        <v>146</v>
      </c>
    </row>
    <row r="16" spans="2:32" ht="27.95" customHeight="1">
      <c r="B16" s="29" t="s">
        <v>7</v>
      </c>
      <c r="C16" s="257"/>
      <c r="D16" s="23"/>
      <c r="E16" s="23"/>
      <c r="F16" s="24"/>
      <c r="G16" s="24"/>
      <c r="H16" s="23"/>
      <c r="I16" s="24"/>
      <c r="J16" s="24" t="s">
        <v>308</v>
      </c>
      <c r="K16" s="23"/>
      <c r="L16" s="24">
        <v>5</v>
      </c>
      <c r="M16" s="24"/>
      <c r="N16" s="24"/>
      <c r="O16" s="24"/>
      <c r="P16" s="24"/>
      <c r="Q16" s="23"/>
      <c r="R16" s="24"/>
      <c r="S16" s="24"/>
      <c r="T16" s="100"/>
      <c r="U16" s="24"/>
      <c r="V16" s="259"/>
      <c r="W16" s="192">
        <f>(Y14*5)+(Y16*5)+(Y18*8)</f>
        <v>36</v>
      </c>
      <c r="X16" s="28" t="s">
        <v>6</v>
      </c>
      <c r="Y16" s="50">
        <v>3</v>
      </c>
      <c r="Z16" s="15"/>
      <c r="AA16" s="2" t="s">
        <v>163</v>
      </c>
      <c r="AB16" s="3">
        <v>1.7</v>
      </c>
      <c r="AC16" s="3">
        <f>AB16*1</f>
        <v>1.7</v>
      </c>
      <c r="AD16" s="3" t="s">
        <v>159</v>
      </c>
      <c r="AE16" s="3">
        <f>AB16*5</f>
        <v>8.5</v>
      </c>
      <c r="AF16" s="3">
        <f>AC16*4+AE16*4</f>
        <v>40.799999999999997</v>
      </c>
    </row>
    <row r="17" spans="2:32" ht="27.95" customHeight="1">
      <c r="B17" s="264" t="s">
        <v>315</v>
      </c>
      <c r="C17" s="257"/>
      <c r="D17" s="23"/>
      <c r="E17" s="23"/>
      <c r="F17" s="24"/>
      <c r="G17" s="24"/>
      <c r="H17" s="23"/>
      <c r="I17" s="24"/>
      <c r="J17" s="22" t="s">
        <v>170</v>
      </c>
      <c r="K17" s="23"/>
      <c r="L17" s="22">
        <v>30</v>
      </c>
      <c r="M17" s="22"/>
      <c r="N17" s="23"/>
      <c r="O17" s="24"/>
      <c r="P17" s="24"/>
      <c r="Q17" s="23"/>
      <c r="R17" s="24"/>
      <c r="S17" s="100"/>
      <c r="T17" s="100"/>
      <c r="U17" s="100"/>
      <c r="V17" s="259"/>
      <c r="W17" s="194" t="s">
        <v>0</v>
      </c>
      <c r="X17" s="28" t="s">
        <v>5</v>
      </c>
      <c r="Y17" s="50">
        <v>0</v>
      </c>
      <c r="Z17" s="2"/>
      <c r="AA17" s="2" t="s">
        <v>160</v>
      </c>
      <c r="AB17" s="3">
        <v>2.5</v>
      </c>
      <c r="AC17" s="3"/>
      <c r="AD17" s="3">
        <f>AB17*5</f>
        <v>12.5</v>
      </c>
      <c r="AE17" s="3" t="s">
        <v>159</v>
      </c>
      <c r="AF17" s="3">
        <f>AD17*9</f>
        <v>112.5</v>
      </c>
    </row>
    <row r="18" spans="2:32" ht="27.95" customHeight="1">
      <c r="B18" s="264"/>
      <c r="C18" s="257"/>
      <c r="D18" s="23"/>
      <c r="E18" s="23"/>
      <c r="F18" s="24"/>
      <c r="G18" s="24"/>
      <c r="H18" s="23"/>
      <c r="I18" s="24"/>
      <c r="J18" s="24"/>
      <c r="K18" s="23"/>
      <c r="L18" s="24"/>
      <c r="M18" s="22"/>
      <c r="N18" s="23"/>
      <c r="O18" s="24"/>
      <c r="P18" s="24"/>
      <c r="Q18" s="23"/>
      <c r="R18" s="24"/>
      <c r="S18" s="100"/>
      <c r="T18" s="24"/>
      <c r="U18" s="100"/>
      <c r="V18" s="259"/>
      <c r="W18" s="192">
        <f>(Y14*7)+(Y13*2)+(Y15*1)+(Y18*8)</f>
        <v>40</v>
      </c>
      <c r="X18" s="27" t="s">
        <v>4</v>
      </c>
      <c r="Y18" s="221">
        <v>1</v>
      </c>
      <c r="Z18" s="15"/>
      <c r="AA18" s="2" t="s">
        <v>157</v>
      </c>
      <c r="AB18" s="3">
        <v>1</v>
      </c>
      <c r="AE18" s="2">
        <f>AB18*15</f>
        <v>15</v>
      </c>
    </row>
    <row r="19" spans="2:32" ht="27.95" customHeight="1">
      <c r="B19" s="26" t="s">
        <v>156</v>
      </c>
      <c r="C19" s="25"/>
      <c r="D19" s="23"/>
      <c r="E19" s="23"/>
      <c r="F19" s="24"/>
      <c r="G19" s="24"/>
      <c r="H19" s="23"/>
      <c r="I19" s="24"/>
      <c r="J19" s="24"/>
      <c r="K19" s="23"/>
      <c r="L19" s="24"/>
      <c r="M19" s="24"/>
      <c r="N19" s="23"/>
      <c r="O19" s="24"/>
      <c r="P19" s="24"/>
      <c r="Q19" s="23"/>
      <c r="R19" s="24"/>
      <c r="S19" s="22"/>
      <c r="T19" s="100"/>
      <c r="U19" s="100"/>
      <c r="V19" s="259"/>
      <c r="W19" s="194" t="s">
        <v>3</v>
      </c>
      <c r="X19" s="21"/>
      <c r="Y19" s="50"/>
      <c r="Z19" s="2"/>
      <c r="AC19" s="2">
        <f>SUM(AC14:AC18)</f>
        <v>28.099999999999998</v>
      </c>
      <c r="AD19" s="2">
        <f>SUM(AD14:AD18)</f>
        <v>22.5</v>
      </c>
      <c r="AE19" s="2">
        <f>SUM(AE14:AE18)</f>
        <v>116.5</v>
      </c>
      <c r="AF19" s="2">
        <f>AC19*4+AD19*9+AE19*4</f>
        <v>780.9</v>
      </c>
    </row>
    <row r="20" spans="2:32" ht="27.95" customHeight="1">
      <c r="B20" s="42"/>
      <c r="C20" s="19"/>
      <c r="D20" s="23"/>
      <c r="E20" s="23"/>
      <c r="F20" s="24"/>
      <c r="G20" s="24"/>
      <c r="H20" s="23"/>
      <c r="I20" s="24"/>
      <c r="J20" s="24"/>
      <c r="K20" s="23"/>
      <c r="L20" s="24"/>
      <c r="M20" s="24"/>
      <c r="N20" s="23"/>
      <c r="O20" s="24"/>
      <c r="P20" s="24"/>
      <c r="Q20" s="23"/>
      <c r="R20" s="24"/>
      <c r="S20" s="24"/>
      <c r="T20" s="23"/>
      <c r="U20" s="24"/>
      <c r="V20" s="260"/>
      <c r="W20" s="192">
        <f>(W14*4)+(W16*7)+(W18*4)</f>
        <v>856</v>
      </c>
      <c r="X20" s="41"/>
      <c r="Y20" s="64"/>
      <c r="Z20" s="15"/>
      <c r="AC20" s="14">
        <f>AC19*4/AF19</f>
        <v>0.14393648354462799</v>
      </c>
      <c r="AD20" s="14">
        <f>AD19*9/AF19</f>
        <v>0.25931617364579335</v>
      </c>
      <c r="AE20" s="14">
        <f>AE19*4/AF19</f>
        <v>0.59674734280957875</v>
      </c>
    </row>
    <row r="21" spans="2:32" s="37" customFormat="1" ht="42">
      <c r="B21" s="63">
        <v>3</v>
      </c>
      <c r="C21" s="257"/>
      <c r="D21" s="39" t="str">
        <f>'冠成3月菜單 (2)'!I24</f>
        <v>QQ白飯</v>
      </c>
      <c r="E21" s="39" t="s">
        <v>204</v>
      </c>
      <c r="F21" s="69" t="s">
        <v>186</v>
      </c>
      <c r="G21" s="39" t="str">
        <f>'冠成3月菜單 (2)'!I25</f>
        <v>勁辣雞腿堡(炸)</v>
      </c>
      <c r="H21" s="39" t="s">
        <v>212</v>
      </c>
      <c r="I21" s="69" t="s">
        <v>186</v>
      </c>
      <c r="J21" s="39" t="str">
        <f>'冠成3月菜單 (2)'!I26</f>
        <v>什錦炒肉片</v>
      </c>
      <c r="K21" s="39" t="s">
        <v>310</v>
      </c>
      <c r="L21" s="69" t="s">
        <v>186</v>
      </c>
      <c r="M21" s="39" t="str">
        <f>'冠成3月菜單 (2)'!I27</f>
        <v>香菇滷蛋</v>
      </c>
      <c r="N21" s="39" t="s">
        <v>204</v>
      </c>
      <c r="O21" s="69" t="s">
        <v>186</v>
      </c>
      <c r="P21" s="39" t="str">
        <f>'冠成3月菜單 (2)'!I28</f>
        <v>淺色蔬菜</v>
      </c>
      <c r="Q21" s="96" t="s">
        <v>188</v>
      </c>
      <c r="R21" s="69" t="s">
        <v>186</v>
      </c>
      <c r="S21" s="39" t="str">
        <f>'冠成3月菜單 (2)'!I29</f>
        <v>菜頭湯</v>
      </c>
      <c r="T21" s="39" t="s">
        <v>187</v>
      </c>
      <c r="U21" s="69" t="s">
        <v>186</v>
      </c>
      <c r="V21" s="258"/>
      <c r="W21" s="199" t="s">
        <v>1</v>
      </c>
      <c r="X21" s="208" t="s">
        <v>185</v>
      </c>
      <c r="Y21" s="218">
        <v>6</v>
      </c>
      <c r="Z21" s="2"/>
      <c r="AA21" s="2"/>
      <c r="AB21" s="3"/>
      <c r="AC21" s="2" t="s">
        <v>184</v>
      </c>
      <c r="AD21" s="2" t="s">
        <v>183</v>
      </c>
      <c r="AE21" s="2" t="s">
        <v>182</v>
      </c>
      <c r="AF21" s="2" t="s">
        <v>181</v>
      </c>
    </row>
    <row r="22" spans="2:32" s="46" customFormat="1" ht="27.75" customHeight="1">
      <c r="B22" s="60" t="s">
        <v>10</v>
      </c>
      <c r="C22" s="257"/>
      <c r="D22" s="22" t="s">
        <v>198</v>
      </c>
      <c r="E22" s="22"/>
      <c r="F22" s="22">
        <v>120</v>
      </c>
      <c r="G22" s="24" t="s">
        <v>314</v>
      </c>
      <c r="H22" s="197"/>
      <c r="I22" s="24">
        <v>60</v>
      </c>
      <c r="J22" s="22" t="s">
        <v>309</v>
      </c>
      <c r="K22" s="196"/>
      <c r="L22" s="24">
        <v>10</v>
      </c>
      <c r="M22" s="43" t="s">
        <v>313</v>
      </c>
      <c r="N22" s="43"/>
      <c r="O22" s="43">
        <v>25</v>
      </c>
      <c r="P22" s="24" t="s">
        <v>176</v>
      </c>
      <c r="Q22" s="24"/>
      <c r="R22" s="24">
        <v>100</v>
      </c>
      <c r="S22" s="24" t="s">
        <v>175</v>
      </c>
      <c r="T22" s="24"/>
      <c r="U22" s="24">
        <v>35</v>
      </c>
      <c r="V22" s="259"/>
      <c r="W22" s="192">
        <f>(Y21*15)+(Y23*5)+(Y26*12)</f>
        <v>99.5</v>
      </c>
      <c r="X22" s="207" t="s">
        <v>174</v>
      </c>
      <c r="Y22" s="216">
        <v>2.5</v>
      </c>
      <c r="Z22" s="49"/>
      <c r="AA22" s="33" t="s">
        <v>173</v>
      </c>
      <c r="AB22" s="3">
        <v>6.2</v>
      </c>
      <c r="AC22" s="3">
        <f>AB22*2</f>
        <v>12.4</v>
      </c>
      <c r="AD22" s="3"/>
      <c r="AE22" s="3">
        <f>AB22*15</f>
        <v>93</v>
      </c>
      <c r="AF22" s="3">
        <f>AC22*4+AE22*4</f>
        <v>421.6</v>
      </c>
    </row>
    <row r="23" spans="2:32" s="46" customFormat="1" ht="27.95" customHeight="1">
      <c r="B23" s="60">
        <v>15</v>
      </c>
      <c r="C23" s="257"/>
      <c r="D23" s="24"/>
      <c r="E23" s="24"/>
      <c r="F23" s="24"/>
      <c r="G23" s="24"/>
      <c r="H23" s="24"/>
      <c r="I23" s="24"/>
      <c r="J23" s="22" t="s">
        <v>312</v>
      </c>
      <c r="K23" s="43"/>
      <c r="L23" s="24">
        <v>40</v>
      </c>
      <c r="M23" s="43" t="s">
        <v>311</v>
      </c>
      <c r="N23" s="43"/>
      <c r="O23" s="43">
        <v>45</v>
      </c>
      <c r="P23" s="24"/>
      <c r="Q23" s="24"/>
      <c r="R23" s="24"/>
      <c r="S23" s="24" t="s">
        <v>169</v>
      </c>
      <c r="T23" s="196"/>
      <c r="U23" s="24">
        <v>5</v>
      </c>
      <c r="V23" s="259"/>
      <c r="W23" s="194" t="s">
        <v>2</v>
      </c>
      <c r="X23" s="206" t="s">
        <v>168</v>
      </c>
      <c r="Y23" s="216">
        <v>1.9</v>
      </c>
      <c r="Z23" s="47"/>
      <c r="AA23" s="32" t="s">
        <v>167</v>
      </c>
      <c r="AB23" s="3">
        <v>2.1</v>
      </c>
      <c r="AC23" s="31">
        <f>AB23*7</f>
        <v>14.700000000000001</v>
      </c>
      <c r="AD23" s="3">
        <f>AB23*5</f>
        <v>10.5</v>
      </c>
      <c r="AE23" s="3" t="s">
        <v>159</v>
      </c>
      <c r="AF23" s="30">
        <f>AC23*4+AD23*9</f>
        <v>153.30000000000001</v>
      </c>
    </row>
    <row r="24" spans="2:32" s="46" customFormat="1" ht="27.95" customHeight="1">
      <c r="B24" s="60" t="s">
        <v>7</v>
      </c>
      <c r="C24" s="257"/>
      <c r="D24" s="24"/>
      <c r="E24" s="23"/>
      <c r="F24" s="24"/>
      <c r="G24" s="24"/>
      <c r="H24" s="23"/>
      <c r="I24" s="24"/>
      <c r="J24" s="22" t="s">
        <v>169</v>
      </c>
      <c r="K24" s="44"/>
      <c r="L24" s="24">
        <v>10</v>
      </c>
      <c r="M24" s="43"/>
      <c r="N24" s="24"/>
      <c r="O24" s="43"/>
      <c r="P24" s="24"/>
      <c r="Q24" s="23"/>
      <c r="R24" s="24"/>
      <c r="S24" s="22"/>
      <c r="T24" s="23"/>
      <c r="U24" s="24"/>
      <c r="V24" s="259"/>
      <c r="W24" s="192">
        <f>(Y22*5)+(Y24*5)+(Y26*8)</f>
        <v>27.5</v>
      </c>
      <c r="X24" s="206" t="s">
        <v>164</v>
      </c>
      <c r="Y24" s="216">
        <v>3</v>
      </c>
      <c r="Z24" s="49"/>
      <c r="AA24" s="2" t="s">
        <v>163</v>
      </c>
      <c r="AB24" s="3">
        <v>1.6</v>
      </c>
      <c r="AC24" s="3">
        <f>AB24*1</f>
        <v>1.6</v>
      </c>
      <c r="AD24" s="3" t="s">
        <v>159</v>
      </c>
      <c r="AE24" s="3">
        <f>AB24*5</f>
        <v>8</v>
      </c>
      <c r="AF24" s="3">
        <f>AC24*4+AE24*4</f>
        <v>38.4</v>
      </c>
    </row>
    <row r="25" spans="2:32" s="46" customFormat="1" ht="27.95" customHeight="1">
      <c r="B25" s="266" t="s">
        <v>205</v>
      </c>
      <c r="C25" s="257"/>
      <c r="D25" s="23"/>
      <c r="E25" s="23"/>
      <c r="F25" s="24"/>
      <c r="G25" s="24"/>
      <c r="H25" s="23"/>
      <c r="I25" s="24"/>
      <c r="J25" s="128"/>
      <c r="K25" s="44"/>
      <c r="L25" s="128"/>
      <c r="M25" s="24"/>
      <c r="N25" s="23"/>
      <c r="O25" s="24"/>
      <c r="P25" s="24"/>
      <c r="Q25" s="23"/>
      <c r="R25" s="24"/>
      <c r="S25" s="24"/>
      <c r="T25" s="23"/>
      <c r="U25" s="24"/>
      <c r="V25" s="259"/>
      <c r="W25" s="194" t="s">
        <v>0</v>
      </c>
      <c r="X25" s="206" t="s">
        <v>161</v>
      </c>
      <c r="Y25" s="216">
        <f>AB26</f>
        <v>0</v>
      </c>
      <c r="Z25" s="47"/>
      <c r="AA25" s="2" t="s">
        <v>160</v>
      </c>
      <c r="AB25" s="3">
        <v>2.5</v>
      </c>
      <c r="AC25" s="3"/>
      <c r="AD25" s="3">
        <f>AB25*5</f>
        <v>12.5</v>
      </c>
      <c r="AE25" s="3" t="s">
        <v>159</v>
      </c>
      <c r="AF25" s="3">
        <f>AD25*9</f>
        <v>112.5</v>
      </c>
    </row>
    <row r="26" spans="2:32" s="46" customFormat="1" ht="27.95" customHeight="1">
      <c r="B26" s="266"/>
      <c r="C26" s="257"/>
      <c r="D26" s="23"/>
      <c r="E26" s="23"/>
      <c r="F26" s="24"/>
      <c r="G26" s="58"/>
      <c r="H26" s="23"/>
      <c r="I26" s="24"/>
      <c r="J26" s="24"/>
      <c r="K26" s="23"/>
      <c r="L26" s="24"/>
      <c r="M26" s="24"/>
      <c r="N26" s="23"/>
      <c r="O26" s="24"/>
      <c r="P26" s="24"/>
      <c r="Q26" s="23"/>
      <c r="R26" s="24"/>
      <c r="S26" s="24"/>
      <c r="T26" s="23"/>
      <c r="U26" s="24"/>
      <c r="V26" s="259"/>
      <c r="W26" s="192">
        <f>(Y22*7)+(Y21*2)+(Y23*1)+(Y26*8)</f>
        <v>31.4</v>
      </c>
      <c r="X26" s="205" t="s">
        <v>158</v>
      </c>
      <c r="Y26" s="216">
        <v>0</v>
      </c>
      <c r="Z26" s="49"/>
      <c r="AA26" s="2" t="s">
        <v>157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>
      <c r="B27" s="26" t="s">
        <v>156</v>
      </c>
      <c r="C27" s="57"/>
      <c r="D27" s="24"/>
      <c r="E27" s="23"/>
      <c r="F27" s="24"/>
      <c r="G27" s="24"/>
      <c r="H27" s="23"/>
      <c r="I27" s="24"/>
      <c r="J27" s="24"/>
      <c r="K27" s="23"/>
      <c r="L27" s="24"/>
      <c r="M27" s="24"/>
      <c r="N27" s="23"/>
      <c r="O27" s="24"/>
      <c r="P27" s="24"/>
      <c r="Q27" s="23"/>
      <c r="R27" s="24"/>
      <c r="S27" s="24"/>
      <c r="T27" s="23"/>
      <c r="U27" s="24"/>
      <c r="V27" s="259"/>
      <c r="W27" s="194" t="s">
        <v>3</v>
      </c>
      <c r="X27" s="204"/>
      <c r="Y27" s="216"/>
      <c r="Z27" s="47"/>
      <c r="AA27" s="2"/>
      <c r="AB27" s="3"/>
      <c r="AC27" s="2">
        <f>SUM(AC22:AC26)</f>
        <v>28.700000000000003</v>
      </c>
      <c r="AD27" s="2">
        <f>SUM(AD22:AD26)</f>
        <v>23</v>
      </c>
      <c r="AE27" s="2">
        <f>SUM(AE22:AE26)</f>
        <v>101</v>
      </c>
      <c r="AF27" s="2">
        <f>AC27*4+AD27*9+AE27*4</f>
        <v>725.8</v>
      </c>
    </row>
    <row r="28" spans="2:32" s="46" customFormat="1" ht="27.95" customHeight="1" thickBot="1">
      <c r="B28" s="56"/>
      <c r="C28" s="55"/>
      <c r="D28" s="23"/>
      <c r="E28" s="23"/>
      <c r="F28" s="24"/>
      <c r="G28" s="24"/>
      <c r="H28" s="23"/>
      <c r="I28" s="24"/>
      <c r="J28" s="24"/>
      <c r="K28" s="23"/>
      <c r="L28" s="24"/>
      <c r="M28" s="24"/>
      <c r="N28" s="23"/>
      <c r="O28" s="24"/>
      <c r="P28" s="24"/>
      <c r="Q28" s="23"/>
      <c r="R28" s="24"/>
      <c r="S28" s="24"/>
      <c r="T28" s="23"/>
      <c r="U28" s="24"/>
      <c r="V28" s="260"/>
      <c r="W28" s="192">
        <f>(W22*4)+(W24*7)+(W26*4)</f>
        <v>716.1</v>
      </c>
      <c r="X28" s="219"/>
      <c r="Y28" s="216"/>
      <c r="Z28" s="49"/>
      <c r="AA28" s="47"/>
      <c r="AB28" s="48"/>
      <c r="AC28" s="14">
        <f>AC27*4/AF27</f>
        <v>0.15817029484706532</v>
      </c>
      <c r="AD28" s="14">
        <f>AD27*9/AF27</f>
        <v>0.28520253513364563</v>
      </c>
      <c r="AE28" s="14">
        <f>AE27*4/AF27</f>
        <v>0.55662717001928907</v>
      </c>
      <c r="AF28" s="47"/>
    </row>
    <row r="29" spans="2:32" s="37" customFormat="1" ht="42">
      <c r="B29" s="40">
        <v>3</v>
      </c>
      <c r="C29" s="257"/>
      <c r="D29" s="39" t="str">
        <f>'冠成3月菜單 (2)'!M24</f>
        <v>地瓜飯</v>
      </c>
      <c r="E29" s="39" t="s">
        <v>204</v>
      </c>
      <c r="F29" s="69" t="s">
        <v>186</v>
      </c>
      <c r="G29" s="39" t="str">
        <f>'冠成3月菜單 (2)'!M25</f>
        <v>醬汁肉片</v>
      </c>
      <c r="H29" s="39" t="s">
        <v>187</v>
      </c>
      <c r="I29" s="69" t="s">
        <v>186</v>
      </c>
      <c r="J29" s="39" t="str">
        <f>'冠成3月菜單 (2)'!M26</f>
        <v>混炒魷魚圈(海)</v>
      </c>
      <c r="K29" s="39" t="s">
        <v>310</v>
      </c>
      <c r="L29" s="69" t="s">
        <v>186</v>
      </c>
      <c r="M29" s="39" t="str">
        <f>'冠成3月菜單 (2)'!M27</f>
        <v>咖哩洋芋</v>
      </c>
      <c r="N29" s="39" t="s">
        <v>187</v>
      </c>
      <c r="O29" s="69" t="s">
        <v>186</v>
      </c>
      <c r="P29" s="39" t="str">
        <f>'冠成3月菜單 (2)'!M28</f>
        <v>深色蔬菜</v>
      </c>
      <c r="Q29" s="96" t="s">
        <v>188</v>
      </c>
      <c r="R29" s="69" t="s">
        <v>186</v>
      </c>
      <c r="S29" s="39" t="str">
        <f>'冠成3月菜單 (2)'!M29</f>
        <v>紫菜豆腐湯(豆)</v>
      </c>
      <c r="T29" s="39" t="s">
        <v>187</v>
      </c>
      <c r="U29" s="69" t="s">
        <v>186</v>
      </c>
      <c r="V29" s="258"/>
      <c r="W29" s="199" t="s">
        <v>1</v>
      </c>
      <c r="X29" s="208" t="s">
        <v>185</v>
      </c>
      <c r="Y29" s="218">
        <v>6.5</v>
      </c>
      <c r="Z29" s="2"/>
      <c r="AA29" s="2"/>
      <c r="AB29" s="3"/>
      <c r="AC29" s="2" t="s">
        <v>184</v>
      </c>
      <c r="AD29" s="2" t="s">
        <v>183</v>
      </c>
      <c r="AE29" s="2" t="s">
        <v>182</v>
      </c>
      <c r="AF29" s="2" t="s">
        <v>181</v>
      </c>
    </row>
    <row r="30" spans="2:32" ht="27.95" customHeight="1">
      <c r="B30" s="29" t="s">
        <v>10</v>
      </c>
      <c r="C30" s="257"/>
      <c r="D30" s="22" t="s">
        <v>203</v>
      </c>
      <c r="E30" s="22"/>
      <c r="F30" s="24">
        <v>30</v>
      </c>
      <c r="G30" s="24" t="s">
        <v>309</v>
      </c>
      <c r="H30" s="24"/>
      <c r="I30" s="24">
        <v>50</v>
      </c>
      <c r="J30" s="24" t="s">
        <v>308</v>
      </c>
      <c r="K30" s="196" t="s">
        <v>307</v>
      </c>
      <c r="L30" s="24">
        <v>30</v>
      </c>
      <c r="M30" s="22" t="s">
        <v>306</v>
      </c>
      <c r="N30" s="24"/>
      <c r="O30" s="24">
        <v>30</v>
      </c>
      <c r="P30" s="24" t="s">
        <v>176</v>
      </c>
      <c r="Q30" s="24"/>
      <c r="R30" s="24">
        <v>100</v>
      </c>
      <c r="S30" s="22" t="s">
        <v>305</v>
      </c>
      <c r="T30" s="24"/>
      <c r="U30" s="24">
        <v>30</v>
      </c>
      <c r="V30" s="259"/>
      <c r="W30" s="192">
        <f>(Y29*15)+(Y31*5)+(Y34*12)</f>
        <v>106.5</v>
      </c>
      <c r="X30" s="207" t="s">
        <v>174</v>
      </c>
      <c r="Y30" s="216">
        <v>2.4</v>
      </c>
      <c r="Z30" s="15"/>
      <c r="AA30" s="33" t="s">
        <v>173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29">
        <v>16</v>
      </c>
      <c r="C31" s="257"/>
      <c r="D31" s="22" t="s">
        <v>198</v>
      </c>
      <c r="E31" s="22"/>
      <c r="F31" s="24">
        <v>90</v>
      </c>
      <c r="G31" s="24" t="s">
        <v>207</v>
      </c>
      <c r="H31" s="24"/>
      <c r="I31" s="24">
        <v>20</v>
      </c>
      <c r="J31" s="24" t="s">
        <v>170</v>
      </c>
      <c r="K31" s="196"/>
      <c r="L31" s="24">
        <v>20</v>
      </c>
      <c r="M31" s="22" t="s">
        <v>304</v>
      </c>
      <c r="N31" s="197"/>
      <c r="O31" s="24">
        <v>10</v>
      </c>
      <c r="P31" s="24"/>
      <c r="Q31" s="24"/>
      <c r="R31" s="24"/>
      <c r="S31" s="22" t="s">
        <v>194</v>
      </c>
      <c r="T31" s="197" t="s">
        <v>193</v>
      </c>
      <c r="U31" s="24">
        <v>10</v>
      </c>
      <c r="V31" s="259"/>
      <c r="W31" s="194" t="s">
        <v>2</v>
      </c>
      <c r="X31" s="206" t="s">
        <v>168</v>
      </c>
      <c r="Y31" s="216">
        <v>1.8</v>
      </c>
      <c r="Z31" s="2"/>
      <c r="AA31" s="32" t="s">
        <v>167</v>
      </c>
      <c r="AB31" s="3">
        <v>2</v>
      </c>
      <c r="AC31" s="31">
        <f>AB31*7</f>
        <v>14</v>
      </c>
      <c r="AD31" s="3">
        <f>AB31*5</f>
        <v>10</v>
      </c>
      <c r="AE31" s="3" t="s">
        <v>159</v>
      </c>
      <c r="AF31" s="30">
        <f>AC31*4+AD31*9</f>
        <v>146</v>
      </c>
    </row>
    <row r="32" spans="2:32" ht="27.95" customHeight="1">
      <c r="B32" s="29" t="s">
        <v>7</v>
      </c>
      <c r="C32" s="257"/>
      <c r="D32" s="23"/>
      <c r="E32" s="23"/>
      <c r="F32" s="24"/>
      <c r="G32" s="24"/>
      <c r="H32" s="23"/>
      <c r="I32" s="24"/>
      <c r="J32" s="22" t="s">
        <v>303</v>
      </c>
      <c r="K32" s="22"/>
      <c r="L32" s="22"/>
      <c r="M32" s="22" t="s">
        <v>169</v>
      </c>
      <c r="N32" s="197"/>
      <c r="O32" s="24">
        <v>10</v>
      </c>
      <c r="P32" s="24"/>
      <c r="Q32" s="23"/>
      <c r="R32" s="24"/>
      <c r="S32" s="24"/>
      <c r="T32" s="22"/>
      <c r="U32" s="24"/>
      <c r="V32" s="259"/>
      <c r="W32" s="192">
        <f>(Y30*5)+(Y32*5)+(Y34*8)</f>
        <v>27</v>
      </c>
      <c r="X32" s="206" t="s">
        <v>164</v>
      </c>
      <c r="Y32" s="216">
        <v>3</v>
      </c>
      <c r="Z32" s="15"/>
      <c r="AA32" s="2" t="s">
        <v>163</v>
      </c>
      <c r="AB32" s="3">
        <v>1.8</v>
      </c>
      <c r="AC32" s="3">
        <f>AB32*1</f>
        <v>1.8</v>
      </c>
      <c r="AD32" s="3" t="s">
        <v>159</v>
      </c>
      <c r="AE32" s="3">
        <f>AB32*5</f>
        <v>9</v>
      </c>
      <c r="AF32" s="3">
        <f>AC32*4+AE32*4</f>
        <v>43.2</v>
      </c>
    </row>
    <row r="33" spans="2:32" ht="27.95" customHeight="1">
      <c r="B33" s="264" t="s">
        <v>192</v>
      </c>
      <c r="C33" s="257"/>
      <c r="D33" s="23"/>
      <c r="E33" s="23"/>
      <c r="F33" s="24"/>
      <c r="G33" s="24"/>
      <c r="H33" s="23"/>
      <c r="I33" s="24"/>
      <c r="J33" s="22"/>
      <c r="K33" s="22"/>
      <c r="L33" s="22"/>
      <c r="M33" s="22"/>
      <c r="N33" s="22"/>
      <c r="O33" s="22"/>
      <c r="P33" s="24"/>
      <c r="Q33" s="23"/>
      <c r="R33" s="24"/>
      <c r="S33" s="22"/>
      <c r="T33" s="23"/>
      <c r="U33" s="24"/>
      <c r="V33" s="259"/>
      <c r="W33" s="194" t="s">
        <v>0</v>
      </c>
      <c r="X33" s="206" t="s">
        <v>161</v>
      </c>
      <c r="Y33" s="216">
        <v>0</v>
      </c>
      <c r="Z33" s="2"/>
      <c r="AA33" s="2" t="s">
        <v>160</v>
      </c>
      <c r="AB33" s="3">
        <v>2.5</v>
      </c>
      <c r="AC33" s="3"/>
      <c r="AD33" s="3">
        <f>AB33*5</f>
        <v>12.5</v>
      </c>
      <c r="AE33" s="3" t="s">
        <v>159</v>
      </c>
      <c r="AF33" s="3">
        <f>AD33*9</f>
        <v>112.5</v>
      </c>
    </row>
    <row r="34" spans="2:32" ht="27.95" customHeight="1">
      <c r="B34" s="264"/>
      <c r="C34" s="257"/>
      <c r="D34" s="23"/>
      <c r="E34" s="23"/>
      <c r="F34" s="24"/>
      <c r="G34" s="24"/>
      <c r="H34" s="23"/>
      <c r="I34" s="24"/>
      <c r="J34" s="22"/>
      <c r="K34" s="23"/>
      <c r="L34" s="22"/>
      <c r="M34" s="24"/>
      <c r="N34" s="23"/>
      <c r="O34" s="24"/>
      <c r="P34" s="24"/>
      <c r="Q34" s="23"/>
      <c r="R34" s="24"/>
      <c r="S34" s="22"/>
      <c r="T34" s="23"/>
      <c r="U34" s="24"/>
      <c r="V34" s="259"/>
      <c r="W34" s="192">
        <f>(Y30*7)+(Y29*2)+(Y31*1)+(Y34*8)</f>
        <v>31.6</v>
      </c>
      <c r="X34" s="205" t="s">
        <v>158</v>
      </c>
      <c r="Y34" s="216">
        <v>0</v>
      </c>
      <c r="Z34" s="15"/>
      <c r="AA34" s="2" t="s">
        <v>157</v>
      </c>
      <c r="AB34" s="3">
        <v>1</v>
      </c>
      <c r="AE34" s="2">
        <f>AB34*15</f>
        <v>15</v>
      </c>
    </row>
    <row r="35" spans="2:32" ht="27.95" customHeight="1">
      <c r="B35" s="26" t="s">
        <v>156</v>
      </c>
      <c r="C35" s="25"/>
      <c r="D35" s="23"/>
      <c r="E35" s="23"/>
      <c r="F35" s="24"/>
      <c r="G35" s="24"/>
      <c r="H35" s="23"/>
      <c r="I35" s="24"/>
      <c r="J35" s="24"/>
      <c r="K35" s="23"/>
      <c r="L35" s="24"/>
      <c r="M35" s="24"/>
      <c r="N35" s="23"/>
      <c r="O35" s="24"/>
      <c r="P35" s="24"/>
      <c r="Q35" s="23"/>
      <c r="R35" s="24"/>
      <c r="S35" s="24"/>
      <c r="T35" s="23"/>
      <c r="U35" s="24"/>
      <c r="V35" s="259"/>
      <c r="W35" s="194" t="s">
        <v>3</v>
      </c>
      <c r="X35" s="204"/>
      <c r="Y35" s="216"/>
      <c r="Z35" s="2"/>
      <c r="AC35" s="2">
        <f>SUM(AC30:AC34)</f>
        <v>27.8</v>
      </c>
      <c r="AD35" s="2">
        <f>SUM(AD30:AD34)</f>
        <v>22.5</v>
      </c>
      <c r="AE35" s="2">
        <f>SUM(AE30:AE34)</f>
        <v>114</v>
      </c>
      <c r="AF35" s="2">
        <f>AC35*4+AD35*9+AE35*4</f>
        <v>769.7</v>
      </c>
    </row>
    <row r="36" spans="2:32" ht="27.95" customHeight="1">
      <c r="B36" s="42"/>
      <c r="C36" s="19"/>
      <c r="D36" s="23"/>
      <c r="E36" s="23"/>
      <c r="F36" s="24"/>
      <c r="G36" s="24"/>
      <c r="H36" s="23"/>
      <c r="I36" s="24"/>
      <c r="J36" s="24"/>
      <c r="K36" s="23"/>
      <c r="L36" s="24"/>
      <c r="M36" s="24"/>
      <c r="N36" s="23"/>
      <c r="O36" s="24"/>
      <c r="P36" s="24"/>
      <c r="Q36" s="23"/>
      <c r="R36" s="24"/>
      <c r="S36" s="24"/>
      <c r="T36" s="23"/>
      <c r="U36" s="24"/>
      <c r="V36" s="260"/>
      <c r="W36" s="192">
        <f>(W30*4)+(W32*7)+(W34*4)</f>
        <v>741.4</v>
      </c>
      <c r="X36" s="219"/>
      <c r="Y36" s="216"/>
      <c r="Z36" s="15"/>
      <c r="AC36" s="14">
        <f>AC35*4/AF35</f>
        <v>0.14447187215798363</v>
      </c>
      <c r="AD36" s="14">
        <f>AD35*9/AF35</f>
        <v>0.26308951539560865</v>
      </c>
      <c r="AE36" s="14">
        <f>AE35*4/AF35</f>
        <v>0.59243861244640761</v>
      </c>
    </row>
    <row r="37" spans="2:32" s="37" customFormat="1" ht="42">
      <c r="B37" s="40">
        <v>3</v>
      </c>
      <c r="C37" s="257"/>
      <c r="D37" s="39" t="str">
        <f>'冠成3月菜單 (2)'!Q24</f>
        <v>肉燥麵</v>
      </c>
      <c r="E37" s="39" t="s">
        <v>187</v>
      </c>
      <c r="F37" s="69" t="s">
        <v>186</v>
      </c>
      <c r="G37" s="39" t="str">
        <f>'冠成3月菜單 (2)'!Q25</f>
        <v>勁辣雞腿</v>
      </c>
      <c r="H37" s="39" t="s">
        <v>189</v>
      </c>
      <c r="I37" s="69" t="s">
        <v>186</v>
      </c>
      <c r="J37" s="39" t="str">
        <f>'冠成3月菜單 (2)'!Q26</f>
        <v>水餃(加)</v>
      </c>
      <c r="K37" s="39" t="s">
        <v>189</v>
      </c>
      <c r="L37" s="69" t="s">
        <v>186</v>
      </c>
      <c r="M37" s="39" t="str">
        <f>'冠成3月菜單 (2)'!Q27</f>
        <v>芹香甜不辣(加)</v>
      </c>
      <c r="N37" s="39" t="s">
        <v>187</v>
      </c>
      <c r="O37" s="69" t="s">
        <v>186</v>
      </c>
      <c r="P37" s="39" t="str">
        <f>'冠成3月菜單 (2)'!Q28</f>
        <v>淺色蔬菜</v>
      </c>
      <c r="Q37" s="96" t="s">
        <v>188</v>
      </c>
      <c r="R37" s="69" t="s">
        <v>186</v>
      </c>
      <c r="S37" s="39" t="str">
        <f>'冠成3月菜單 (2)'!Q29</f>
        <v>冬瓜排骨湯</v>
      </c>
      <c r="T37" s="39" t="s">
        <v>187</v>
      </c>
      <c r="U37" s="69" t="s">
        <v>186</v>
      </c>
      <c r="V37" s="258"/>
      <c r="W37" s="199" t="s">
        <v>1</v>
      </c>
      <c r="X37" s="208" t="s">
        <v>11</v>
      </c>
      <c r="Y37" s="198">
        <v>6.7</v>
      </c>
      <c r="Z37" s="2"/>
      <c r="AA37" s="2"/>
      <c r="AB37" s="3"/>
      <c r="AC37" s="2" t="s">
        <v>184</v>
      </c>
      <c r="AD37" s="2" t="s">
        <v>183</v>
      </c>
      <c r="AE37" s="2" t="s">
        <v>182</v>
      </c>
      <c r="AF37" s="2" t="s">
        <v>181</v>
      </c>
    </row>
    <row r="38" spans="2:32" ht="27.95" customHeight="1">
      <c r="B38" s="29" t="s">
        <v>10</v>
      </c>
      <c r="C38" s="257"/>
      <c r="D38" s="22" t="s">
        <v>180</v>
      </c>
      <c r="E38" s="59"/>
      <c r="F38" s="43">
        <v>250</v>
      </c>
      <c r="G38" s="24" t="s">
        <v>179</v>
      </c>
      <c r="H38" s="22"/>
      <c r="I38" s="24">
        <v>60</v>
      </c>
      <c r="J38" s="22" t="s">
        <v>302</v>
      </c>
      <c r="K38" s="197" t="s">
        <v>300</v>
      </c>
      <c r="L38" s="22">
        <v>30</v>
      </c>
      <c r="M38" s="24" t="s">
        <v>301</v>
      </c>
      <c r="N38" s="196" t="s">
        <v>300</v>
      </c>
      <c r="O38" s="22">
        <v>30</v>
      </c>
      <c r="P38" s="24" t="s">
        <v>176</v>
      </c>
      <c r="Q38" s="22"/>
      <c r="R38" s="24">
        <v>100</v>
      </c>
      <c r="S38" s="22" t="s">
        <v>299</v>
      </c>
      <c r="T38" s="196"/>
      <c r="U38" s="22">
        <v>55</v>
      </c>
      <c r="V38" s="259"/>
      <c r="W38" s="192">
        <f>(Y37*15)+(Y39*5)+(Y42*12)</f>
        <v>110.5</v>
      </c>
      <c r="X38" s="207" t="s">
        <v>9</v>
      </c>
      <c r="Y38" s="193">
        <v>2.5</v>
      </c>
      <c r="Z38" s="15"/>
      <c r="AA38" s="33" t="s">
        <v>173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29">
        <v>17</v>
      </c>
      <c r="C39" s="257"/>
      <c r="D39" s="59" t="s">
        <v>191</v>
      </c>
      <c r="E39" s="59"/>
      <c r="F39" s="43">
        <v>20</v>
      </c>
      <c r="G39" s="24"/>
      <c r="H39" s="22"/>
      <c r="I39" s="24"/>
      <c r="J39" s="22"/>
      <c r="K39" s="24"/>
      <c r="L39" s="22"/>
      <c r="M39" s="24" t="s">
        <v>298</v>
      </c>
      <c r="N39" s="24"/>
      <c r="O39" s="24">
        <v>25</v>
      </c>
      <c r="P39" s="24"/>
      <c r="Q39" s="22"/>
      <c r="R39" s="24"/>
      <c r="S39" s="22" t="s">
        <v>297</v>
      </c>
      <c r="T39" s="22"/>
      <c r="U39" s="22">
        <v>15</v>
      </c>
      <c r="V39" s="259"/>
      <c r="W39" s="194" t="s">
        <v>2</v>
      </c>
      <c r="X39" s="206" t="s">
        <v>8</v>
      </c>
      <c r="Y39" s="193">
        <v>2</v>
      </c>
      <c r="Z39" s="2"/>
      <c r="AA39" s="32" t="s">
        <v>167</v>
      </c>
      <c r="AB39" s="3">
        <v>2.2999999999999998</v>
      </c>
      <c r="AC39" s="31">
        <f>AB39*7</f>
        <v>16.099999999999998</v>
      </c>
      <c r="AD39" s="3">
        <f>AB39*5</f>
        <v>11.5</v>
      </c>
      <c r="AE39" s="3" t="s">
        <v>159</v>
      </c>
      <c r="AF39" s="30">
        <f>AC39*4+AD39*9</f>
        <v>167.89999999999998</v>
      </c>
    </row>
    <row r="40" spans="2:32" ht="27.95" customHeight="1">
      <c r="B40" s="29" t="s">
        <v>7</v>
      </c>
      <c r="C40" s="257"/>
      <c r="D40" s="59" t="s">
        <v>296</v>
      </c>
      <c r="E40" s="59"/>
      <c r="F40" s="43">
        <v>10</v>
      </c>
      <c r="G40" s="24"/>
      <c r="H40" s="22"/>
      <c r="I40" s="24"/>
      <c r="J40" s="22"/>
      <c r="K40" s="23"/>
      <c r="L40" s="22"/>
      <c r="M40" s="24"/>
      <c r="N40" s="23"/>
      <c r="O40" s="24"/>
      <c r="P40" s="24"/>
      <c r="Q40" s="22"/>
      <c r="R40" s="24"/>
      <c r="S40" s="22"/>
      <c r="T40" s="22"/>
      <c r="U40" s="22"/>
      <c r="V40" s="259"/>
      <c r="W40" s="192">
        <f>(Y38*5)+(Y40*5)+(Y42*8)</f>
        <v>25</v>
      </c>
      <c r="X40" s="206" t="s">
        <v>6</v>
      </c>
      <c r="Y40" s="193">
        <v>2.5</v>
      </c>
      <c r="Z40" s="15"/>
      <c r="AA40" s="2" t="s">
        <v>163</v>
      </c>
      <c r="AB40" s="3">
        <v>1.6</v>
      </c>
      <c r="AC40" s="3">
        <f>AB40*1</f>
        <v>1.6</v>
      </c>
      <c r="AD40" s="3" t="s">
        <v>159</v>
      </c>
      <c r="AE40" s="3">
        <f>AB40*5</f>
        <v>8</v>
      </c>
      <c r="AF40" s="3">
        <f>AC40*4+AE40*4</f>
        <v>38.4</v>
      </c>
    </row>
    <row r="41" spans="2:32" ht="27.95" customHeight="1">
      <c r="B41" s="264" t="s">
        <v>162</v>
      </c>
      <c r="C41" s="257"/>
      <c r="D41" s="59"/>
      <c r="E41" s="59"/>
      <c r="F41" s="43"/>
      <c r="G41" s="24"/>
      <c r="H41" s="22"/>
      <c r="I41" s="24"/>
      <c r="J41" s="22"/>
      <c r="K41" s="23"/>
      <c r="L41" s="22"/>
      <c r="M41" s="24"/>
      <c r="N41" s="22"/>
      <c r="O41" s="24"/>
      <c r="P41" s="24"/>
      <c r="Q41" s="22"/>
      <c r="R41" s="24"/>
      <c r="S41" s="22"/>
      <c r="T41" s="22"/>
      <c r="U41" s="22"/>
      <c r="V41" s="259"/>
      <c r="W41" s="194" t="s">
        <v>0</v>
      </c>
      <c r="X41" s="206" t="s">
        <v>5</v>
      </c>
      <c r="Y41" s="193">
        <v>0</v>
      </c>
      <c r="Z41" s="2"/>
      <c r="AA41" s="2" t="s">
        <v>160</v>
      </c>
      <c r="AB41" s="3">
        <v>2.5</v>
      </c>
      <c r="AC41" s="3"/>
      <c r="AD41" s="3">
        <f>AB41*5</f>
        <v>12.5</v>
      </c>
      <c r="AE41" s="3" t="s">
        <v>159</v>
      </c>
      <c r="AF41" s="3">
        <f>AD41*9</f>
        <v>112.5</v>
      </c>
    </row>
    <row r="42" spans="2:32" ht="27.95" customHeight="1">
      <c r="B42" s="264"/>
      <c r="C42" s="257"/>
      <c r="D42" s="44"/>
      <c r="E42" s="44"/>
      <c r="F42" s="43"/>
      <c r="G42" s="24"/>
      <c r="H42" s="23"/>
      <c r="I42" s="24"/>
      <c r="J42" s="24"/>
      <c r="K42" s="23"/>
      <c r="L42" s="24"/>
      <c r="M42" s="24"/>
      <c r="N42" s="23"/>
      <c r="O42" s="24"/>
      <c r="P42" s="24"/>
      <c r="Q42" s="23"/>
      <c r="R42" s="24"/>
      <c r="S42" s="22"/>
      <c r="T42" s="23"/>
      <c r="U42" s="22"/>
      <c r="V42" s="259"/>
      <c r="W42" s="192">
        <f>(Y38*7)+(Y37*2)+(Y39*1)+(Y42*8)</f>
        <v>32.9</v>
      </c>
      <c r="X42" s="205" t="s">
        <v>4</v>
      </c>
      <c r="Y42" s="193">
        <v>0</v>
      </c>
      <c r="Z42" s="15"/>
      <c r="AA42" s="2" t="s">
        <v>157</v>
      </c>
      <c r="AE42" s="2">
        <f>AB42*15</f>
        <v>0</v>
      </c>
    </row>
    <row r="43" spans="2:32" ht="27.95" customHeight="1">
      <c r="B43" s="26" t="s">
        <v>156</v>
      </c>
      <c r="C43" s="25"/>
      <c r="D43" s="23"/>
      <c r="E43" s="23"/>
      <c r="F43" s="24"/>
      <c r="G43" s="24"/>
      <c r="H43" s="23"/>
      <c r="I43" s="24"/>
      <c r="J43" s="22"/>
      <c r="K43" s="23"/>
      <c r="L43" s="22"/>
      <c r="M43" s="24"/>
      <c r="N43" s="23"/>
      <c r="O43" s="24"/>
      <c r="P43" s="24"/>
      <c r="Q43" s="23"/>
      <c r="R43" s="24"/>
      <c r="S43" s="22"/>
      <c r="T43" s="23"/>
      <c r="U43" s="22"/>
      <c r="V43" s="259"/>
      <c r="W43" s="194" t="s">
        <v>3</v>
      </c>
      <c r="X43" s="204"/>
      <c r="Y43" s="193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20"/>
      <c r="C44" s="19"/>
      <c r="D44" s="18"/>
      <c r="E44" s="18"/>
      <c r="F44" s="17"/>
      <c r="G44" s="17"/>
      <c r="H44" s="18"/>
      <c r="I44" s="17"/>
      <c r="J44" s="17"/>
      <c r="K44" s="18"/>
      <c r="L44" s="17"/>
      <c r="M44" s="17"/>
      <c r="N44" s="18"/>
      <c r="O44" s="17"/>
      <c r="P44" s="17"/>
      <c r="Q44" s="18"/>
      <c r="R44" s="17"/>
      <c r="S44" s="17"/>
      <c r="T44" s="18"/>
      <c r="U44" s="17"/>
      <c r="V44" s="260"/>
      <c r="W44" s="192">
        <f>(W38*4)+(W40*7)+(W42*4)</f>
        <v>748.6</v>
      </c>
      <c r="X44" s="202"/>
      <c r="Y44" s="191"/>
      <c r="Z44" s="15"/>
      <c r="AC44" s="14">
        <f>AC43*4/AF43</f>
        <v>0.16345624656026417</v>
      </c>
      <c r="AD44" s="14">
        <f>AD43*9/AF43</f>
        <v>0.29719317556411667</v>
      </c>
      <c r="AE44" s="14">
        <f>AE43*4/AF43</f>
        <v>0.53935057787561924</v>
      </c>
    </row>
    <row r="45" spans="2:32" ht="21.75" customHeight="1">
      <c r="C45" s="2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13"/>
    </row>
    <row r="46" spans="2:32">
      <c r="B46" s="3"/>
      <c r="D46" s="255"/>
      <c r="E46" s="255"/>
      <c r="F46" s="256"/>
      <c r="G46" s="256"/>
      <c r="H46" s="12"/>
      <c r="I46" s="2"/>
      <c r="J46" s="2"/>
      <c r="K46" s="12"/>
      <c r="L46" s="2"/>
      <c r="N46" s="12"/>
      <c r="O46" s="2"/>
      <c r="Q46" s="12"/>
      <c r="R46" s="2"/>
      <c r="T46" s="12"/>
      <c r="U46" s="2"/>
      <c r="V46" s="11"/>
      <c r="Y46" s="10"/>
    </row>
    <row r="47" spans="2:32">
      <c r="Y47" s="10"/>
    </row>
    <row r="48" spans="2:32">
      <c r="Y48" s="10"/>
    </row>
    <row r="49" spans="25:25">
      <c r="Y49" s="10"/>
    </row>
    <row r="50" spans="25:25">
      <c r="Y50" s="10"/>
    </row>
    <row r="51" spans="25:25">
      <c r="Y51" s="10"/>
    </row>
    <row r="52" spans="25:25">
      <c r="Y52" s="10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2" type="noConversion"/>
  <pageMargins left="1.23" right="0.17" top="0.18" bottom="0.17" header="0.5" footer="0.23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60" zoomScaleNormal="60" workbookViewId="0">
      <selection activeCell="W19" sqref="W19"/>
    </sheetView>
  </sheetViews>
  <sheetFormatPr defaultRowHeight="20.25"/>
  <cols>
    <col min="1" max="1" width="1.875" style="101" customWidth="1"/>
    <col min="2" max="2" width="4.875" style="108" customWidth="1"/>
    <col min="3" max="3" width="0" style="101" hidden="1" customWidth="1"/>
    <col min="4" max="4" width="18.625" style="101" customWidth="1"/>
    <col min="5" max="5" width="5.625" style="107" customWidth="1"/>
    <col min="6" max="6" width="9.625" style="101" customWidth="1"/>
    <col min="7" max="7" width="18.625" style="101" customWidth="1"/>
    <col min="8" max="8" width="5.625" style="107" customWidth="1"/>
    <col min="9" max="9" width="9.625" style="101" customWidth="1"/>
    <col min="10" max="10" width="18.625" style="101" customWidth="1"/>
    <col min="11" max="11" width="5.625" style="107" customWidth="1"/>
    <col min="12" max="12" width="9.625" style="101" customWidth="1"/>
    <col min="13" max="13" width="18.625" style="101" customWidth="1"/>
    <col min="14" max="14" width="7" style="107" customWidth="1"/>
    <col min="15" max="15" width="9.625" style="101" customWidth="1"/>
    <col min="16" max="16" width="18.625" style="101" customWidth="1"/>
    <col min="17" max="17" width="5.625" style="107" customWidth="1"/>
    <col min="18" max="18" width="9.625" style="101" customWidth="1"/>
    <col min="19" max="19" width="18.625" style="101" customWidth="1"/>
    <col min="20" max="20" width="5.625" style="107" customWidth="1"/>
    <col min="21" max="21" width="9.625" style="101" customWidth="1"/>
    <col min="22" max="22" width="5.25" style="106" customWidth="1"/>
    <col min="23" max="23" width="11.75" style="105" customWidth="1"/>
    <col min="24" max="24" width="11.25" style="5" customWidth="1"/>
    <col min="25" max="25" width="6.625" style="226" customWidth="1"/>
    <col min="26" max="26" width="6.625" style="101" customWidth="1"/>
    <col min="27" max="27" width="6" style="102" hidden="1" customWidth="1"/>
    <col min="28" max="28" width="5.5" style="103" hidden="1" customWidth="1"/>
    <col min="29" max="29" width="7.75" style="102" hidden="1" customWidth="1"/>
    <col min="30" max="30" width="8" style="102" hidden="1" customWidth="1"/>
    <col min="31" max="31" width="7.875" style="102" hidden="1" customWidth="1"/>
    <col min="32" max="32" width="7.5" style="102" hidden="1" customWidth="1"/>
    <col min="33" max="16384" width="9" style="101"/>
  </cols>
  <sheetData>
    <row r="1" spans="2:32" s="102" customFormat="1" ht="38.25">
      <c r="B1" s="261" t="s">
        <v>363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152"/>
      <c r="AB1" s="103"/>
    </row>
    <row r="2" spans="2:32" s="102" customFormat="1" ht="16.5" customHeight="1">
      <c r="B2" s="270"/>
      <c r="C2" s="271"/>
      <c r="D2" s="271"/>
      <c r="E2" s="271"/>
      <c r="F2" s="271"/>
      <c r="G2" s="271"/>
      <c r="H2" s="155"/>
      <c r="I2" s="152"/>
      <c r="J2" s="152"/>
      <c r="K2" s="155"/>
      <c r="L2" s="152"/>
      <c r="M2" s="152"/>
      <c r="N2" s="155"/>
      <c r="O2" s="152"/>
      <c r="P2" s="152"/>
      <c r="Q2" s="155"/>
      <c r="R2" s="152"/>
      <c r="S2" s="152"/>
      <c r="T2" s="155"/>
      <c r="U2" s="152"/>
      <c r="V2" s="154"/>
      <c r="W2" s="153"/>
      <c r="X2" s="90"/>
      <c r="Y2" s="247"/>
      <c r="Z2" s="152"/>
      <c r="AB2" s="103"/>
    </row>
    <row r="3" spans="2:32" s="102" customFormat="1" ht="31.5" customHeight="1" thickBot="1">
      <c r="B3" s="87" t="s">
        <v>227</v>
      </c>
      <c r="C3" s="151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T3" s="150"/>
      <c r="U3" s="150"/>
      <c r="V3" s="149"/>
      <c r="W3" s="148"/>
      <c r="X3" s="82"/>
      <c r="Y3" s="246"/>
      <c r="Z3" s="114"/>
      <c r="AB3" s="103"/>
    </row>
    <row r="4" spans="2:32" s="138" customFormat="1" ht="157.5">
      <c r="B4" s="146" t="s">
        <v>21</v>
      </c>
      <c r="C4" s="145" t="s">
        <v>20</v>
      </c>
      <c r="D4" s="142" t="s">
        <v>19</v>
      </c>
      <c r="E4" s="77" t="s">
        <v>226</v>
      </c>
      <c r="F4" s="142"/>
      <c r="G4" s="142" t="s">
        <v>18</v>
      </c>
      <c r="H4" s="77" t="s">
        <v>226</v>
      </c>
      <c r="I4" s="142"/>
      <c r="J4" s="142" t="s">
        <v>17</v>
      </c>
      <c r="K4" s="77" t="s">
        <v>226</v>
      </c>
      <c r="L4" s="144"/>
      <c r="M4" s="142" t="s">
        <v>17</v>
      </c>
      <c r="N4" s="77" t="s">
        <v>226</v>
      </c>
      <c r="O4" s="142"/>
      <c r="P4" s="142" t="s">
        <v>17</v>
      </c>
      <c r="Q4" s="77" t="s">
        <v>226</v>
      </c>
      <c r="R4" s="142"/>
      <c r="S4" s="143" t="s">
        <v>16</v>
      </c>
      <c r="T4" s="77" t="s">
        <v>226</v>
      </c>
      <c r="U4" s="142"/>
      <c r="V4" s="75" t="s">
        <v>294</v>
      </c>
      <c r="W4" s="141" t="s">
        <v>15</v>
      </c>
      <c r="X4" s="73" t="s">
        <v>224</v>
      </c>
      <c r="Y4" s="245" t="s">
        <v>223</v>
      </c>
      <c r="Z4" s="139"/>
      <c r="AA4" s="124"/>
      <c r="AB4" s="103"/>
      <c r="AC4" s="102"/>
      <c r="AD4" s="102"/>
      <c r="AE4" s="102"/>
      <c r="AF4" s="102"/>
    </row>
    <row r="5" spans="2:32" s="125" customFormat="1" ht="65.099999999999994" customHeight="1">
      <c r="B5" s="126">
        <v>3</v>
      </c>
      <c r="C5" s="272"/>
      <c r="D5" s="96" t="str">
        <f>'冠成3月菜單 (2)'!A34</f>
        <v>QQ白飯</v>
      </c>
      <c r="E5" s="96" t="s">
        <v>257</v>
      </c>
      <c r="F5" s="69" t="s">
        <v>253</v>
      </c>
      <c r="G5" s="39" t="str">
        <f>'冠成3月菜單 (2)'!A35</f>
        <v>嫩汁雞排</v>
      </c>
      <c r="H5" s="39" t="s">
        <v>256</v>
      </c>
      <c r="I5" s="69" t="s">
        <v>253</v>
      </c>
      <c r="J5" s="96" t="str">
        <f>'冠成3月菜單 (2)'!A36</f>
        <v>麻婆豆腐(豆)</v>
      </c>
      <c r="K5" s="96" t="s">
        <v>254</v>
      </c>
      <c r="L5" s="69" t="s">
        <v>253</v>
      </c>
      <c r="M5" s="96" t="str">
        <f>'冠成3月菜單 (2)'!A37</f>
        <v>冰烤地瓜</v>
      </c>
      <c r="N5" s="96" t="s">
        <v>254</v>
      </c>
      <c r="O5" s="69" t="s">
        <v>253</v>
      </c>
      <c r="P5" s="96" t="str">
        <f>'冠成3月菜單 (2)'!A38</f>
        <v>深色蔬菜</v>
      </c>
      <c r="Q5" s="96" t="s">
        <v>255</v>
      </c>
      <c r="R5" s="69" t="s">
        <v>253</v>
      </c>
      <c r="S5" s="96" t="str">
        <f>'冠成3月菜單 (2)'!A39</f>
        <v>玉米濃湯(芡)</v>
      </c>
      <c r="T5" s="96" t="s">
        <v>254</v>
      </c>
      <c r="U5" s="69" t="s">
        <v>253</v>
      </c>
      <c r="V5" s="267"/>
      <c r="W5" s="199" t="s">
        <v>1</v>
      </c>
      <c r="X5" s="38" t="s">
        <v>252</v>
      </c>
      <c r="Y5" s="232">
        <v>6.5</v>
      </c>
      <c r="Z5" s="102"/>
      <c r="AA5" s="102"/>
      <c r="AB5" s="103"/>
      <c r="AC5" s="102" t="s">
        <v>222</v>
      </c>
      <c r="AD5" s="102" t="s">
        <v>221</v>
      </c>
      <c r="AE5" s="102" t="s">
        <v>220</v>
      </c>
      <c r="AF5" s="102" t="s">
        <v>219</v>
      </c>
    </row>
    <row r="6" spans="2:32" ht="27.95" customHeight="1">
      <c r="B6" s="120" t="s">
        <v>10</v>
      </c>
      <c r="C6" s="272"/>
      <c r="D6" s="59" t="s">
        <v>251</v>
      </c>
      <c r="E6" s="59"/>
      <c r="F6" s="59">
        <v>110</v>
      </c>
      <c r="G6" s="201" t="s">
        <v>362</v>
      </c>
      <c r="H6" s="24"/>
      <c r="I6" s="24">
        <v>60</v>
      </c>
      <c r="J6" s="24" t="s">
        <v>340</v>
      </c>
      <c r="K6" s="197" t="s">
        <v>259</v>
      </c>
      <c r="L6" s="24">
        <v>50</v>
      </c>
      <c r="M6" s="201" t="s">
        <v>266</v>
      </c>
      <c r="N6" s="43"/>
      <c r="O6" s="43">
        <v>30</v>
      </c>
      <c r="P6" s="24" t="s">
        <v>247</v>
      </c>
      <c r="Q6" s="43"/>
      <c r="R6" s="43">
        <v>120</v>
      </c>
      <c r="S6" s="24" t="s">
        <v>361</v>
      </c>
      <c r="T6" s="23"/>
      <c r="U6" s="24">
        <v>20</v>
      </c>
      <c r="V6" s="268"/>
      <c r="W6" s="192">
        <f>(Y5*15)+(Y7*5)+(Y10*12)</f>
        <v>105.5</v>
      </c>
      <c r="X6" s="34" t="s">
        <v>245</v>
      </c>
      <c r="Y6" s="231">
        <v>2.4</v>
      </c>
      <c r="Z6" s="114"/>
      <c r="AA6" s="124" t="s">
        <v>218</v>
      </c>
      <c r="AB6" s="103">
        <v>6</v>
      </c>
      <c r="AC6" s="103">
        <f>AB6*2</f>
        <v>12</v>
      </c>
      <c r="AD6" s="103"/>
      <c r="AE6" s="103">
        <f>AB6*15</f>
        <v>90</v>
      </c>
      <c r="AF6" s="103">
        <f>AC6*4+AE6*4</f>
        <v>408</v>
      </c>
    </row>
    <row r="7" spans="2:32" ht="27.95" customHeight="1">
      <c r="B7" s="120">
        <v>20</v>
      </c>
      <c r="C7" s="272"/>
      <c r="D7" s="59"/>
      <c r="E7" s="59"/>
      <c r="F7" s="59"/>
      <c r="G7" s="24"/>
      <c r="H7" s="24"/>
      <c r="I7" s="24"/>
      <c r="J7" s="24" t="s">
        <v>360</v>
      </c>
      <c r="K7" s="201"/>
      <c r="L7" s="24">
        <v>10</v>
      </c>
      <c r="M7" s="43"/>
      <c r="N7" s="43"/>
      <c r="O7" s="43"/>
      <c r="P7" s="43"/>
      <c r="Q7" s="43"/>
      <c r="R7" s="43"/>
      <c r="S7" s="24" t="s">
        <v>243</v>
      </c>
      <c r="T7" s="23"/>
      <c r="U7" s="24">
        <v>20</v>
      </c>
      <c r="V7" s="268"/>
      <c r="W7" s="194" t="s">
        <v>2</v>
      </c>
      <c r="X7" s="28" t="s">
        <v>241</v>
      </c>
      <c r="Y7" s="231">
        <v>1.6</v>
      </c>
      <c r="Z7" s="102"/>
      <c r="AA7" s="123" t="s">
        <v>217</v>
      </c>
      <c r="AB7" s="103">
        <v>2</v>
      </c>
      <c r="AC7" s="122">
        <f>AB7*7</f>
        <v>14</v>
      </c>
      <c r="AD7" s="103">
        <f>AB7*5</f>
        <v>10</v>
      </c>
      <c r="AE7" s="103" t="s">
        <v>214</v>
      </c>
      <c r="AF7" s="121">
        <f>AC7*4+AD7*9</f>
        <v>146</v>
      </c>
    </row>
    <row r="8" spans="2:32" ht="27.95" customHeight="1">
      <c r="B8" s="120" t="s">
        <v>7</v>
      </c>
      <c r="C8" s="272"/>
      <c r="D8" s="59"/>
      <c r="E8" s="59"/>
      <c r="F8" s="59"/>
      <c r="G8" s="24"/>
      <c r="H8" s="23"/>
      <c r="I8" s="24"/>
      <c r="J8" s="24" t="s">
        <v>344</v>
      </c>
      <c r="K8" s="24"/>
      <c r="L8" s="24">
        <v>10</v>
      </c>
      <c r="M8" s="43"/>
      <c r="N8" s="24"/>
      <c r="O8" s="43"/>
      <c r="P8" s="43"/>
      <c r="Q8" s="44"/>
      <c r="R8" s="43"/>
      <c r="S8" s="22" t="s">
        <v>359</v>
      </c>
      <c r="T8" s="23"/>
      <c r="U8" s="24">
        <v>10</v>
      </c>
      <c r="V8" s="268"/>
      <c r="W8" s="192">
        <f>(Y6*5)+(Y8*5)+(Y10*8)</f>
        <v>27</v>
      </c>
      <c r="X8" s="28" t="s">
        <v>235</v>
      </c>
      <c r="Y8" s="231">
        <v>3</v>
      </c>
      <c r="Z8" s="114"/>
      <c r="AA8" s="102" t="s">
        <v>216</v>
      </c>
      <c r="AB8" s="103">
        <v>1.5</v>
      </c>
      <c r="AC8" s="103">
        <f>AB8*1</f>
        <v>1.5</v>
      </c>
      <c r="AD8" s="103" t="s">
        <v>214</v>
      </c>
      <c r="AE8" s="103">
        <f>AB8*5</f>
        <v>7.5</v>
      </c>
      <c r="AF8" s="103">
        <f>AC8*4+AE8*4</f>
        <v>36</v>
      </c>
    </row>
    <row r="9" spans="2:32" ht="27.95" customHeight="1">
      <c r="B9" s="273" t="s">
        <v>289</v>
      </c>
      <c r="C9" s="272"/>
      <c r="D9" s="59"/>
      <c r="E9" s="59"/>
      <c r="F9" s="59"/>
      <c r="G9" s="24"/>
      <c r="H9" s="23"/>
      <c r="I9" s="24"/>
      <c r="J9" s="22" t="s">
        <v>358</v>
      </c>
      <c r="K9" s="22"/>
      <c r="L9" s="22">
        <v>10</v>
      </c>
      <c r="M9" s="22"/>
      <c r="N9" s="44"/>
      <c r="O9" s="24"/>
      <c r="P9" s="43"/>
      <c r="Q9" s="44"/>
      <c r="R9" s="43"/>
      <c r="S9" s="59"/>
      <c r="T9" s="44"/>
      <c r="U9" s="43"/>
      <c r="V9" s="268"/>
      <c r="W9" s="194" t="s">
        <v>0</v>
      </c>
      <c r="X9" s="28" t="s">
        <v>231</v>
      </c>
      <c r="Y9" s="231">
        <f>AB10</f>
        <v>0</v>
      </c>
      <c r="Z9" s="102"/>
      <c r="AA9" s="102" t="s">
        <v>215</v>
      </c>
      <c r="AB9" s="103">
        <v>2.5</v>
      </c>
      <c r="AC9" s="103"/>
      <c r="AD9" s="103">
        <f>AB9*5</f>
        <v>12.5</v>
      </c>
      <c r="AE9" s="103" t="s">
        <v>214</v>
      </c>
      <c r="AF9" s="103">
        <f>AD9*9</f>
        <v>112.5</v>
      </c>
    </row>
    <row r="10" spans="2:32" ht="27.95" customHeight="1">
      <c r="B10" s="273"/>
      <c r="C10" s="272"/>
      <c r="D10" s="59"/>
      <c r="E10" s="59"/>
      <c r="F10" s="59"/>
      <c r="G10" s="43"/>
      <c r="H10" s="44"/>
      <c r="I10" s="43"/>
      <c r="J10" s="43"/>
      <c r="K10" s="44"/>
      <c r="L10" s="43"/>
      <c r="M10" s="22"/>
      <c r="N10" s="44"/>
      <c r="O10" s="24"/>
      <c r="P10" s="43"/>
      <c r="Q10" s="44"/>
      <c r="R10" s="43"/>
      <c r="S10" s="59"/>
      <c r="T10" s="44"/>
      <c r="U10" s="43"/>
      <c r="V10" s="268"/>
      <c r="W10" s="192">
        <f>(Y6*7)+(Y5*2)+(Y7*1)+(Y10*8)</f>
        <v>31.400000000000002</v>
      </c>
      <c r="X10" s="27" t="s">
        <v>230</v>
      </c>
      <c r="Y10" s="244">
        <v>0</v>
      </c>
      <c r="Z10" s="114"/>
      <c r="AA10" s="102" t="s">
        <v>213</v>
      </c>
      <c r="AE10" s="102">
        <f>AB10*15</f>
        <v>0</v>
      </c>
    </row>
    <row r="11" spans="2:32" ht="27.95" customHeight="1">
      <c r="B11" s="26" t="s">
        <v>229</v>
      </c>
      <c r="C11" s="119"/>
      <c r="D11" s="59"/>
      <c r="E11" s="44"/>
      <c r="F11" s="59"/>
      <c r="G11" s="43"/>
      <c r="H11" s="44"/>
      <c r="I11" s="43"/>
      <c r="J11" s="43"/>
      <c r="K11" s="44"/>
      <c r="L11" s="43"/>
      <c r="M11" s="24"/>
      <c r="N11" s="44"/>
      <c r="O11" s="24"/>
      <c r="P11" s="43"/>
      <c r="Q11" s="44"/>
      <c r="R11" s="43"/>
      <c r="S11" s="43"/>
      <c r="T11" s="44"/>
      <c r="U11" s="43"/>
      <c r="V11" s="268"/>
      <c r="W11" s="194" t="s">
        <v>3</v>
      </c>
      <c r="X11" s="21"/>
      <c r="Y11" s="231"/>
      <c r="Z11" s="102"/>
      <c r="AC11" s="102">
        <f>SUM(AC6:AC10)</f>
        <v>27.5</v>
      </c>
      <c r="AD11" s="102">
        <f>SUM(AD6:AD10)</f>
        <v>22.5</v>
      </c>
      <c r="AE11" s="102">
        <f>SUM(AE6:AE10)</f>
        <v>97.5</v>
      </c>
      <c r="AF11" s="102">
        <f>AC11*4+AD11*9+AE11*4</f>
        <v>702.5</v>
      </c>
    </row>
    <row r="12" spans="2:32" ht="27.95" customHeight="1">
      <c r="B12" s="127"/>
      <c r="C12" s="117"/>
      <c r="D12" s="44"/>
      <c r="E12" s="44"/>
      <c r="F12" s="43"/>
      <c r="G12" s="43"/>
      <c r="H12" s="44"/>
      <c r="I12" s="43"/>
      <c r="J12" s="43"/>
      <c r="K12" s="44"/>
      <c r="L12" s="43"/>
      <c r="M12" s="24"/>
      <c r="N12" s="44"/>
      <c r="O12" s="24"/>
      <c r="P12" s="43"/>
      <c r="Q12" s="44"/>
      <c r="R12" s="43"/>
      <c r="S12" s="43"/>
      <c r="T12" s="44"/>
      <c r="U12" s="43"/>
      <c r="V12" s="269"/>
      <c r="W12" s="192">
        <f>(W6*4)+(W8*7)+(W10*4)</f>
        <v>736.6</v>
      </c>
      <c r="X12" s="51"/>
      <c r="Y12" s="244"/>
      <c r="Z12" s="114"/>
      <c r="AC12" s="113">
        <f>AC11*4/AF11</f>
        <v>0.15658362989323843</v>
      </c>
      <c r="AD12" s="113">
        <f>AD11*9/AF11</f>
        <v>0.28825622775800713</v>
      </c>
      <c r="AE12" s="113">
        <f>AE11*4/AF11</f>
        <v>0.55516014234875444</v>
      </c>
    </row>
    <row r="13" spans="2:32" s="125" customFormat="1" ht="42">
      <c r="B13" s="126">
        <v>3</v>
      </c>
      <c r="C13" s="272"/>
      <c r="D13" s="96" t="str">
        <f>'冠成3月菜單 (2)'!E34</f>
        <v>五穀飯</v>
      </c>
      <c r="E13" s="96" t="s">
        <v>257</v>
      </c>
      <c r="F13" s="69" t="s">
        <v>253</v>
      </c>
      <c r="G13" s="96" t="str">
        <f>'冠成3月菜單 (2)'!E35</f>
        <v>沙茶肉片</v>
      </c>
      <c r="H13" s="96" t="s">
        <v>254</v>
      </c>
      <c r="I13" s="69" t="s">
        <v>253</v>
      </c>
      <c r="J13" s="96" t="str">
        <f>'冠成3月菜單 (2)'!E36</f>
        <v>香菇滷蛋</v>
      </c>
      <c r="K13" s="96" t="s">
        <v>254</v>
      </c>
      <c r="L13" s="69" t="s">
        <v>253</v>
      </c>
      <c r="M13" s="96" t="str">
        <f>'冠成3月菜單 (2)'!E37</f>
        <v>海鮮烏龍麵(海)</v>
      </c>
      <c r="N13" s="96" t="s">
        <v>256</v>
      </c>
      <c r="O13" s="69" t="s">
        <v>253</v>
      </c>
      <c r="P13" s="96" t="str">
        <f>'冠成3月菜單 (2)'!E38</f>
        <v>深色蔬菜</v>
      </c>
      <c r="Q13" s="96" t="s">
        <v>255</v>
      </c>
      <c r="R13" s="69" t="s">
        <v>253</v>
      </c>
      <c r="S13" s="96" t="str">
        <f>'冠成3月菜單 (2)'!E39</f>
        <v>鮮蔬什錦湯+乳品</v>
      </c>
      <c r="T13" s="96" t="s">
        <v>254</v>
      </c>
      <c r="U13" s="69" t="s">
        <v>253</v>
      </c>
      <c r="V13" s="267" t="s">
        <v>287</v>
      </c>
      <c r="W13" s="199" t="s">
        <v>1</v>
      </c>
      <c r="X13" s="38" t="s">
        <v>252</v>
      </c>
      <c r="Y13" s="232">
        <v>6</v>
      </c>
      <c r="Z13" s="102"/>
      <c r="AA13" s="102"/>
      <c r="AB13" s="103"/>
      <c r="AC13" s="102" t="s">
        <v>222</v>
      </c>
      <c r="AD13" s="102" t="s">
        <v>221</v>
      </c>
      <c r="AE13" s="102" t="s">
        <v>220</v>
      </c>
      <c r="AF13" s="102" t="s">
        <v>219</v>
      </c>
    </row>
    <row r="14" spans="2:32" ht="27.95" customHeight="1">
      <c r="B14" s="120" t="s">
        <v>10</v>
      </c>
      <c r="C14" s="272"/>
      <c r="D14" s="43" t="s">
        <v>286</v>
      </c>
      <c r="E14" s="43"/>
      <c r="F14" s="43">
        <v>30</v>
      </c>
      <c r="G14" s="220" t="s">
        <v>357</v>
      </c>
      <c r="H14" s="59"/>
      <c r="I14" s="24">
        <v>50</v>
      </c>
      <c r="J14" s="22" t="s">
        <v>291</v>
      </c>
      <c r="K14" s="201"/>
      <c r="L14" s="59">
        <v>25</v>
      </c>
      <c r="M14" s="22" t="s">
        <v>356</v>
      </c>
      <c r="N14" s="196" t="s">
        <v>272</v>
      </c>
      <c r="O14" s="24">
        <v>10</v>
      </c>
      <c r="P14" s="24" t="s">
        <v>247</v>
      </c>
      <c r="Q14" s="43"/>
      <c r="R14" s="43">
        <v>120</v>
      </c>
      <c r="S14" s="22" t="s">
        <v>355</v>
      </c>
      <c r="T14" s="24"/>
      <c r="U14" s="24">
        <v>30</v>
      </c>
      <c r="V14" s="268"/>
      <c r="W14" s="192">
        <f>(Y13*15)+(Y15*5)+(Y18*12)</f>
        <v>113.5</v>
      </c>
      <c r="X14" s="34" t="s">
        <v>245</v>
      </c>
      <c r="Y14" s="231">
        <v>2.4</v>
      </c>
      <c r="Z14" s="114"/>
      <c r="AA14" s="124" t="s">
        <v>218</v>
      </c>
      <c r="AB14" s="103">
        <v>6</v>
      </c>
      <c r="AC14" s="103">
        <f>AB14*2</f>
        <v>12</v>
      </c>
      <c r="AD14" s="103"/>
      <c r="AE14" s="103">
        <f>AB14*15</f>
        <v>90</v>
      </c>
      <c r="AF14" s="103">
        <f>AC14*4+AE14*4</f>
        <v>408</v>
      </c>
    </row>
    <row r="15" spans="2:32" ht="27.95" customHeight="1">
      <c r="B15" s="120">
        <v>21</v>
      </c>
      <c r="C15" s="272"/>
      <c r="D15" s="43" t="s">
        <v>251</v>
      </c>
      <c r="E15" s="43"/>
      <c r="F15" s="43">
        <v>90</v>
      </c>
      <c r="G15" s="24" t="s">
        <v>344</v>
      </c>
      <c r="H15" s="59"/>
      <c r="I15" s="24">
        <v>20</v>
      </c>
      <c r="J15" s="59" t="s">
        <v>354</v>
      </c>
      <c r="K15" s="43"/>
      <c r="L15" s="59">
        <v>45</v>
      </c>
      <c r="M15" s="22" t="s">
        <v>353</v>
      </c>
      <c r="N15" s="43"/>
      <c r="O15" s="24">
        <v>30</v>
      </c>
      <c r="P15" s="43"/>
      <c r="Q15" s="43"/>
      <c r="R15" s="43"/>
      <c r="S15" s="59" t="s">
        <v>352</v>
      </c>
      <c r="T15" s="44"/>
      <c r="U15" s="43">
        <v>5</v>
      </c>
      <c r="V15" s="268"/>
      <c r="W15" s="194" t="s">
        <v>2</v>
      </c>
      <c r="X15" s="28" t="s">
        <v>241</v>
      </c>
      <c r="Y15" s="231">
        <v>2.2999999999999998</v>
      </c>
      <c r="Z15" s="102"/>
      <c r="AA15" s="123" t="s">
        <v>217</v>
      </c>
      <c r="AB15" s="103">
        <v>2.2000000000000002</v>
      </c>
      <c r="AC15" s="122">
        <f>AB15*7</f>
        <v>15.400000000000002</v>
      </c>
      <c r="AD15" s="103">
        <f>AB15*5</f>
        <v>11</v>
      </c>
      <c r="AE15" s="103" t="s">
        <v>214</v>
      </c>
      <c r="AF15" s="121">
        <f>AC15*4+AD15*9</f>
        <v>160.60000000000002</v>
      </c>
    </row>
    <row r="16" spans="2:32" ht="27.95" customHeight="1">
      <c r="B16" s="120" t="s">
        <v>7</v>
      </c>
      <c r="C16" s="272"/>
      <c r="D16" s="44"/>
      <c r="E16" s="44"/>
      <c r="F16" s="43"/>
      <c r="G16" s="43"/>
      <c r="H16" s="44"/>
      <c r="I16" s="43"/>
      <c r="K16" s="43"/>
      <c r="M16" s="22" t="s">
        <v>351</v>
      </c>
      <c r="N16" s="44"/>
      <c r="O16" s="24">
        <v>10</v>
      </c>
      <c r="P16" s="43"/>
      <c r="Q16" s="44"/>
      <c r="R16" s="43"/>
      <c r="S16" s="22" t="s">
        <v>249</v>
      </c>
      <c r="T16" s="23"/>
      <c r="U16" s="24">
        <v>15</v>
      </c>
      <c r="V16" s="268"/>
      <c r="W16" s="192">
        <f>(Y14*5)+(Y16*5)+(Y18*8)</f>
        <v>35</v>
      </c>
      <c r="X16" s="28" t="s">
        <v>235</v>
      </c>
      <c r="Y16" s="231">
        <v>3</v>
      </c>
      <c r="Z16" s="114"/>
      <c r="AA16" s="102" t="s">
        <v>216</v>
      </c>
      <c r="AB16" s="103">
        <v>1.6</v>
      </c>
      <c r="AC16" s="103">
        <f>AB16*1</f>
        <v>1.6</v>
      </c>
      <c r="AD16" s="103" t="s">
        <v>214</v>
      </c>
      <c r="AE16" s="103">
        <f>AB16*5</f>
        <v>8</v>
      </c>
      <c r="AF16" s="103">
        <f>AC16*4+AE16*4</f>
        <v>38.4</v>
      </c>
    </row>
    <row r="17" spans="2:32" ht="27.95" customHeight="1">
      <c r="B17" s="273" t="s">
        <v>279</v>
      </c>
      <c r="C17" s="272"/>
      <c r="D17" s="44"/>
      <c r="E17" s="44"/>
      <c r="F17" s="43"/>
      <c r="G17" s="43"/>
      <c r="H17" s="44"/>
      <c r="I17" s="43"/>
      <c r="J17" s="59"/>
      <c r="K17" s="44"/>
      <c r="L17" s="59"/>
      <c r="M17" s="22" t="s">
        <v>243</v>
      </c>
      <c r="N17" s="44"/>
      <c r="O17" s="24">
        <v>5</v>
      </c>
      <c r="P17" s="43"/>
      <c r="Q17" s="44"/>
      <c r="R17" s="43"/>
      <c r="S17" s="59"/>
      <c r="T17" s="44"/>
      <c r="U17" s="43"/>
      <c r="V17" s="268"/>
      <c r="W17" s="194" t="s">
        <v>0</v>
      </c>
      <c r="X17" s="28" t="s">
        <v>231</v>
      </c>
      <c r="Y17" s="231">
        <v>0</v>
      </c>
      <c r="Z17" s="102"/>
      <c r="AA17" s="102" t="s">
        <v>215</v>
      </c>
      <c r="AB17" s="103">
        <v>2.5</v>
      </c>
      <c r="AC17" s="103"/>
      <c r="AD17" s="103">
        <f>AB17*5</f>
        <v>12.5</v>
      </c>
      <c r="AE17" s="103" t="s">
        <v>214</v>
      </c>
      <c r="AF17" s="103">
        <f>AD17*9</f>
        <v>112.5</v>
      </c>
    </row>
    <row r="18" spans="2:32" ht="27.95" customHeight="1">
      <c r="B18" s="273"/>
      <c r="C18" s="272"/>
      <c r="D18" s="44"/>
      <c r="E18" s="44"/>
      <c r="F18" s="43"/>
      <c r="G18" s="43"/>
      <c r="H18" s="44"/>
      <c r="I18" s="43"/>
      <c r="J18" s="43"/>
      <c r="K18" s="44"/>
      <c r="L18" s="43"/>
      <c r="M18" s="22"/>
      <c r="N18" s="44"/>
      <c r="O18" s="24"/>
      <c r="P18" s="43"/>
      <c r="Q18" s="44"/>
      <c r="R18" s="43"/>
      <c r="S18" s="59"/>
      <c r="T18" s="44"/>
      <c r="U18" s="43"/>
      <c r="V18" s="268"/>
      <c r="W18" s="192">
        <f>(Y14*7)+(Y13*2)+(Y15*1)+(Y18*8)</f>
        <v>39.1</v>
      </c>
      <c r="X18" s="27" t="s">
        <v>230</v>
      </c>
      <c r="Y18" s="244">
        <v>1</v>
      </c>
      <c r="Z18" s="114"/>
      <c r="AA18" s="102" t="s">
        <v>213</v>
      </c>
      <c r="AB18" s="103">
        <v>1</v>
      </c>
      <c r="AE18" s="102">
        <f>AB18*15</f>
        <v>15</v>
      </c>
    </row>
    <row r="19" spans="2:32" ht="27.95" customHeight="1">
      <c r="B19" s="26" t="s">
        <v>229</v>
      </c>
      <c r="C19" s="119"/>
      <c r="D19" s="44"/>
      <c r="E19" s="44"/>
      <c r="F19" s="43"/>
      <c r="G19" s="43"/>
      <c r="H19" s="44"/>
      <c r="I19" s="43"/>
      <c r="J19" s="43"/>
      <c r="K19" s="44"/>
      <c r="L19" s="43"/>
      <c r="M19" s="24"/>
      <c r="N19" s="44"/>
      <c r="O19" s="24"/>
      <c r="P19" s="43"/>
      <c r="Q19" s="44"/>
      <c r="R19" s="43"/>
      <c r="S19" s="43"/>
      <c r="T19" s="44"/>
      <c r="U19" s="43"/>
      <c r="V19" s="268"/>
      <c r="W19" s="194" t="s">
        <v>3</v>
      </c>
      <c r="X19" s="21"/>
      <c r="Y19" s="231"/>
      <c r="Z19" s="102"/>
      <c r="AC19" s="102">
        <f>SUM(AC14:AC18)</f>
        <v>29.000000000000004</v>
      </c>
      <c r="AD19" s="102">
        <f>SUM(AD14:AD18)</f>
        <v>23.5</v>
      </c>
      <c r="AE19" s="102">
        <f>SUM(AE14:AE18)</f>
        <v>113</v>
      </c>
      <c r="AF19" s="102">
        <f>AC19*4+AD19*9+AE19*4</f>
        <v>779.5</v>
      </c>
    </row>
    <row r="20" spans="2:32" ht="27.95" customHeight="1">
      <c r="B20" s="127"/>
      <c r="C20" s="117"/>
      <c r="D20" s="44"/>
      <c r="E20" s="44"/>
      <c r="F20" s="43"/>
      <c r="G20" s="43"/>
      <c r="H20" s="44"/>
      <c r="I20" s="43"/>
      <c r="J20" s="43"/>
      <c r="K20" s="44"/>
      <c r="L20" s="43"/>
      <c r="M20" s="24"/>
      <c r="N20" s="44"/>
      <c r="O20" s="24"/>
      <c r="P20" s="43"/>
      <c r="Q20" s="44"/>
      <c r="R20" s="43"/>
      <c r="S20" s="43"/>
      <c r="T20" s="44"/>
      <c r="U20" s="43"/>
      <c r="V20" s="269"/>
      <c r="W20" s="192">
        <f>(W14*4)+(W16*7)+(W18*4)</f>
        <v>855.4</v>
      </c>
      <c r="X20" s="41"/>
      <c r="Y20" s="244"/>
      <c r="Z20" s="114"/>
      <c r="AC20" s="113">
        <f>AC19*4/AF19</f>
        <v>0.14881334188582426</v>
      </c>
      <c r="AD20" s="113">
        <f>AD19*9/AF19</f>
        <v>0.27132777421423987</v>
      </c>
      <c r="AE20" s="113">
        <f>AE19*4/AF19</f>
        <v>0.5798588838999359</v>
      </c>
    </row>
    <row r="21" spans="2:32" s="125" customFormat="1" ht="42">
      <c r="B21" s="137">
        <v>3</v>
      </c>
      <c r="C21" s="272"/>
      <c r="D21" s="96" t="str">
        <f>'冠成3月菜單 (2)'!I34</f>
        <v>QQ白飯</v>
      </c>
      <c r="E21" s="96" t="s">
        <v>257</v>
      </c>
      <c r="F21" s="69" t="s">
        <v>253</v>
      </c>
      <c r="G21" s="96" t="str">
        <f>'冠成3月菜單 (2)'!I35</f>
        <v>咔啦雞排(炸)</v>
      </c>
      <c r="H21" s="96" t="s">
        <v>277</v>
      </c>
      <c r="I21" s="69" t="s">
        <v>253</v>
      </c>
      <c r="J21" s="243" t="str">
        <f>'冠成3月菜單 (2)'!I36</f>
        <v>蔥燒豬柳</v>
      </c>
      <c r="K21" s="96" t="s">
        <v>254</v>
      </c>
      <c r="L21" s="69" t="s">
        <v>253</v>
      </c>
      <c r="M21" s="39" t="str">
        <f>'冠成3月菜單 (2)'!I37</f>
        <v>芹菜烤蝦捲(加)</v>
      </c>
      <c r="N21" s="39" t="s">
        <v>256</v>
      </c>
      <c r="O21" s="69" t="s">
        <v>253</v>
      </c>
      <c r="P21" s="96" t="str">
        <f>'冠成3月菜單 (2)'!I38</f>
        <v>淺色蔬菜</v>
      </c>
      <c r="Q21" s="96" t="s">
        <v>255</v>
      </c>
      <c r="R21" s="69" t="s">
        <v>253</v>
      </c>
      <c r="S21" s="96" t="str">
        <f>'冠成3月菜單 (2)'!I39</f>
        <v>榨菜肉絲湯(醃)</v>
      </c>
      <c r="T21" s="96" t="s">
        <v>254</v>
      </c>
      <c r="U21" s="69" t="s">
        <v>253</v>
      </c>
      <c r="V21" s="267"/>
      <c r="W21" s="199" t="s">
        <v>1</v>
      </c>
      <c r="X21" s="208" t="s">
        <v>252</v>
      </c>
      <c r="Y21" s="232">
        <v>6</v>
      </c>
      <c r="Z21" s="102"/>
      <c r="AA21" s="102"/>
      <c r="AB21" s="103"/>
      <c r="AC21" s="102" t="s">
        <v>222</v>
      </c>
      <c r="AD21" s="102" t="s">
        <v>221</v>
      </c>
      <c r="AE21" s="102" t="s">
        <v>220</v>
      </c>
      <c r="AF21" s="102" t="s">
        <v>219</v>
      </c>
    </row>
    <row r="22" spans="2:32" s="128" customFormat="1" ht="27.75" customHeight="1">
      <c r="B22" s="136" t="s">
        <v>10</v>
      </c>
      <c r="C22" s="272"/>
      <c r="D22" s="43" t="s">
        <v>251</v>
      </c>
      <c r="E22" s="43"/>
      <c r="F22" s="43">
        <v>120</v>
      </c>
      <c r="G22" s="43" t="s">
        <v>350</v>
      </c>
      <c r="H22" s="43"/>
      <c r="I22" s="236">
        <v>50</v>
      </c>
      <c r="J22" s="61" t="s">
        <v>349</v>
      </c>
      <c r="K22" s="242"/>
      <c r="L22" s="43">
        <v>20</v>
      </c>
      <c r="M22" s="24" t="s">
        <v>348</v>
      </c>
      <c r="N22" s="197" t="s">
        <v>272</v>
      </c>
      <c r="O22" s="22">
        <v>30</v>
      </c>
      <c r="P22" s="24" t="s">
        <v>247</v>
      </c>
      <c r="Q22" s="43"/>
      <c r="R22" s="43">
        <v>120</v>
      </c>
      <c r="S22" s="24" t="s">
        <v>347</v>
      </c>
      <c r="T22" s="43" t="s">
        <v>238</v>
      </c>
      <c r="U22" s="43">
        <v>30</v>
      </c>
      <c r="V22" s="268"/>
      <c r="W22" s="192">
        <f>(Y21*15)+(Y23*5)+(Y26*12)</f>
        <v>100.5</v>
      </c>
      <c r="X22" s="207" t="s">
        <v>245</v>
      </c>
      <c r="Y22" s="231">
        <v>2.7</v>
      </c>
      <c r="Z22" s="131"/>
      <c r="AA22" s="124" t="s">
        <v>218</v>
      </c>
      <c r="AB22" s="103">
        <v>6</v>
      </c>
      <c r="AC22" s="103">
        <f>AB22*2</f>
        <v>12</v>
      </c>
      <c r="AD22" s="103"/>
      <c r="AE22" s="103">
        <f>AB22*15</f>
        <v>90</v>
      </c>
      <c r="AF22" s="103">
        <f>AC22*4+AE22*4</f>
        <v>408</v>
      </c>
    </row>
    <row r="23" spans="2:32" s="128" customFormat="1" ht="27.95" customHeight="1">
      <c r="B23" s="136">
        <v>22</v>
      </c>
      <c r="C23" s="272"/>
      <c r="D23" s="43"/>
      <c r="E23" s="43"/>
      <c r="F23" s="43"/>
      <c r="G23" s="43"/>
      <c r="H23" s="43"/>
      <c r="I23" s="236"/>
      <c r="J23" s="241" t="s">
        <v>339</v>
      </c>
      <c r="K23" s="240"/>
      <c r="L23" s="43">
        <v>5</v>
      </c>
      <c r="M23" s="43" t="s">
        <v>346</v>
      </c>
      <c r="N23" s="43"/>
      <c r="O23" s="43">
        <v>5</v>
      </c>
      <c r="P23" s="43"/>
      <c r="Q23" s="43"/>
      <c r="R23" s="43"/>
      <c r="S23" s="43" t="s">
        <v>345</v>
      </c>
      <c r="T23" s="43"/>
      <c r="U23" s="43">
        <v>10</v>
      </c>
      <c r="V23" s="268"/>
      <c r="W23" s="194" t="s">
        <v>2</v>
      </c>
      <c r="X23" s="206" t="s">
        <v>241</v>
      </c>
      <c r="Y23" s="231">
        <v>2.1</v>
      </c>
      <c r="Z23" s="129"/>
      <c r="AA23" s="123" t="s">
        <v>217</v>
      </c>
      <c r="AB23" s="103">
        <v>2</v>
      </c>
      <c r="AC23" s="122">
        <f>AB23*7</f>
        <v>14</v>
      </c>
      <c r="AD23" s="103">
        <f>AB23*5</f>
        <v>10</v>
      </c>
      <c r="AE23" s="103" t="s">
        <v>214</v>
      </c>
      <c r="AF23" s="121">
        <f>AC23*4+AD23*9</f>
        <v>146</v>
      </c>
    </row>
    <row r="24" spans="2:32" s="128" customFormat="1" ht="27.95" customHeight="1">
      <c r="B24" s="136" t="s">
        <v>7</v>
      </c>
      <c r="C24" s="272"/>
      <c r="D24" s="43"/>
      <c r="E24" s="44"/>
      <c r="F24" s="43"/>
      <c r="G24" s="43"/>
      <c r="H24" s="44"/>
      <c r="I24" s="236"/>
      <c r="J24" s="239" t="s">
        <v>344</v>
      </c>
      <c r="L24" s="43">
        <v>55</v>
      </c>
      <c r="M24" s="43"/>
      <c r="N24" s="44"/>
      <c r="O24" s="43"/>
      <c r="P24" s="43"/>
      <c r="Q24" s="44"/>
      <c r="R24" s="43"/>
      <c r="S24" s="59"/>
      <c r="T24" s="44"/>
      <c r="U24" s="43"/>
      <c r="V24" s="268"/>
      <c r="W24" s="192">
        <f>(Y22*5)+(Y24*5)+(Y26*8)</f>
        <v>28.5</v>
      </c>
      <c r="X24" s="206" t="s">
        <v>235</v>
      </c>
      <c r="Y24" s="231">
        <v>3</v>
      </c>
      <c r="Z24" s="131"/>
      <c r="AA24" s="102" t="s">
        <v>216</v>
      </c>
      <c r="AB24" s="103">
        <v>1.5</v>
      </c>
      <c r="AC24" s="103">
        <f>AB24*1</f>
        <v>1.5</v>
      </c>
      <c r="AD24" s="103" t="s">
        <v>214</v>
      </c>
      <c r="AE24" s="103">
        <f>AB24*5</f>
        <v>7.5</v>
      </c>
      <c r="AF24" s="103">
        <f>AC24*4+AE24*4</f>
        <v>36</v>
      </c>
    </row>
    <row r="25" spans="2:32" s="128" customFormat="1" ht="27.95" customHeight="1">
      <c r="B25" s="274" t="s">
        <v>268</v>
      </c>
      <c r="C25" s="272"/>
      <c r="D25" s="43"/>
      <c r="E25" s="44"/>
      <c r="F25" s="43"/>
      <c r="G25" s="43"/>
      <c r="H25" s="44"/>
      <c r="I25" s="236"/>
      <c r="J25" s="237"/>
      <c r="K25" s="238"/>
      <c r="L25" s="43"/>
      <c r="M25" s="43"/>
      <c r="N25" s="44"/>
      <c r="O25" s="43"/>
      <c r="P25" s="43"/>
      <c r="Q25" s="44"/>
      <c r="R25" s="43"/>
      <c r="S25" s="43"/>
      <c r="T25" s="44"/>
      <c r="U25" s="43"/>
      <c r="V25" s="268"/>
      <c r="W25" s="194" t="s">
        <v>0</v>
      </c>
      <c r="X25" s="206" t="s">
        <v>231</v>
      </c>
      <c r="Y25" s="231">
        <v>0</v>
      </c>
      <c r="Z25" s="129"/>
      <c r="AA25" s="102" t="s">
        <v>215</v>
      </c>
      <c r="AB25" s="103">
        <v>2.5</v>
      </c>
      <c r="AC25" s="103"/>
      <c r="AD25" s="103">
        <f>AB25*5</f>
        <v>12.5</v>
      </c>
      <c r="AE25" s="103" t="s">
        <v>214</v>
      </c>
      <c r="AF25" s="103">
        <f>AD25*9</f>
        <v>112.5</v>
      </c>
    </row>
    <row r="26" spans="2:32" s="128" customFormat="1" ht="27.95" customHeight="1">
      <c r="B26" s="274"/>
      <c r="C26" s="272"/>
      <c r="D26" s="44"/>
      <c r="E26" s="44"/>
      <c r="F26" s="43"/>
      <c r="G26" s="135"/>
      <c r="H26" s="44"/>
      <c r="I26" s="236"/>
      <c r="J26" s="237"/>
      <c r="K26" s="234"/>
      <c r="L26" s="43"/>
      <c r="M26" s="43"/>
      <c r="N26" s="44"/>
      <c r="O26" s="43"/>
      <c r="P26" s="43"/>
      <c r="Q26" s="44"/>
      <c r="R26" s="43"/>
      <c r="S26" s="43"/>
      <c r="T26" s="44"/>
      <c r="U26" s="43"/>
      <c r="V26" s="268"/>
      <c r="W26" s="192">
        <f>(Y22*7)+(Y21*2)+(Y23*1)+(Y26*8)</f>
        <v>33</v>
      </c>
      <c r="X26" s="205" t="s">
        <v>230</v>
      </c>
      <c r="Y26" s="231">
        <v>0</v>
      </c>
      <c r="Z26" s="131"/>
      <c r="AA26" s="102" t="s">
        <v>213</v>
      </c>
      <c r="AB26" s="103"/>
      <c r="AC26" s="102"/>
      <c r="AD26" s="102"/>
      <c r="AE26" s="102">
        <f>AB26*15</f>
        <v>0</v>
      </c>
      <c r="AF26" s="102"/>
    </row>
    <row r="27" spans="2:32" s="128" customFormat="1" ht="27.95" customHeight="1">
      <c r="B27" s="26" t="s">
        <v>229</v>
      </c>
      <c r="C27" s="134"/>
      <c r="D27" s="43"/>
      <c r="E27" s="44"/>
      <c r="F27" s="43"/>
      <c r="G27" s="43"/>
      <c r="H27" s="44"/>
      <c r="I27" s="236"/>
      <c r="J27" s="237"/>
      <c r="K27" s="234"/>
      <c r="L27" s="43"/>
      <c r="M27" s="43"/>
      <c r="N27" s="44"/>
      <c r="O27" s="43"/>
      <c r="P27" s="43"/>
      <c r="Q27" s="44"/>
      <c r="R27" s="43"/>
      <c r="S27" s="43"/>
      <c r="T27" s="44"/>
      <c r="U27" s="43"/>
      <c r="V27" s="268"/>
      <c r="W27" s="194" t="s">
        <v>3</v>
      </c>
      <c r="X27" s="204"/>
      <c r="Y27" s="231"/>
      <c r="Z27" s="129"/>
      <c r="AA27" s="102"/>
      <c r="AB27" s="103"/>
      <c r="AC27" s="102">
        <f>SUM(AC22:AC26)</f>
        <v>27.5</v>
      </c>
      <c r="AD27" s="102">
        <f>SUM(AD22:AD26)</f>
        <v>22.5</v>
      </c>
      <c r="AE27" s="102">
        <f>SUM(AE22:AE26)</f>
        <v>97.5</v>
      </c>
      <c r="AF27" s="102">
        <f>AC27*4+AD27*9+AE27*4</f>
        <v>702.5</v>
      </c>
    </row>
    <row r="28" spans="2:32" s="128" customFormat="1" ht="27.95" customHeight="1" thickBot="1">
      <c r="B28" s="133"/>
      <c r="C28" s="132"/>
      <c r="D28" s="44"/>
      <c r="E28" s="44"/>
      <c r="F28" s="43"/>
      <c r="G28" s="43"/>
      <c r="H28" s="44"/>
      <c r="I28" s="236"/>
      <c r="J28" s="235"/>
      <c r="K28" s="234"/>
      <c r="L28" s="43"/>
      <c r="M28" s="43"/>
      <c r="N28" s="44"/>
      <c r="O28" s="43"/>
      <c r="P28" s="43"/>
      <c r="Q28" s="44"/>
      <c r="R28" s="43"/>
      <c r="S28" s="43"/>
      <c r="T28" s="44"/>
      <c r="U28" s="43"/>
      <c r="V28" s="269"/>
      <c r="W28" s="192">
        <f>(W22*4)+(W24*7)+(W26*4)</f>
        <v>733.5</v>
      </c>
      <c r="X28" s="219"/>
      <c r="Y28" s="231"/>
      <c r="Z28" s="131"/>
      <c r="AA28" s="129"/>
      <c r="AB28" s="130"/>
      <c r="AC28" s="113">
        <f>AC27*4/AF27</f>
        <v>0.15658362989323843</v>
      </c>
      <c r="AD28" s="113">
        <f>AD27*9/AF27</f>
        <v>0.28825622775800713</v>
      </c>
      <c r="AE28" s="113">
        <f>AE27*4/AF27</f>
        <v>0.55516014234875444</v>
      </c>
      <c r="AF28" s="129"/>
    </row>
    <row r="29" spans="2:32" s="125" customFormat="1" ht="42">
      <c r="B29" s="126">
        <v>3</v>
      </c>
      <c r="C29" s="272"/>
      <c r="D29" s="96" t="str">
        <f>'冠成3月菜單 (2)'!M34</f>
        <v>地瓜飯</v>
      </c>
      <c r="E29" s="96" t="s">
        <v>257</v>
      </c>
      <c r="F29" s="69" t="s">
        <v>253</v>
      </c>
      <c r="G29" s="96" t="str">
        <f>'冠成3月菜單 (2)'!M35</f>
        <v>洋蔥鹹豬肉</v>
      </c>
      <c r="H29" s="96" t="s">
        <v>267</v>
      </c>
      <c r="I29" s="69" t="s">
        <v>253</v>
      </c>
      <c r="J29" s="233" t="str">
        <f>'冠成3月菜單 (2)'!M36</f>
        <v>烤翅小腿</v>
      </c>
      <c r="K29" s="96" t="s">
        <v>256</v>
      </c>
      <c r="L29" s="69" t="s">
        <v>253</v>
      </c>
      <c r="M29" s="96" t="str">
        <f>'冠成3月菜單 (2)'!M37</f>
        <v>番茄炒蛋</v>
      </c>
      <c r="N29" s="96" t="s">
        <v>267</v>
      </c>
      <c r="O29" s="69" t="s">
        <v>253</v>
      </c>
      <c r="P29" s="96" t="str">
        <f>'冠成3月菜單 (2)'!M38</f>
        <v>深色蔬菜</v>
      </c>
      <c r="Q29" s="96" t="s">
        <v>255</v>
      </c>
      <c r="R29" s="69" t="s">
        <v>253</v>
      </c>
      <c r="S29" s="96" t="str">
        <f>'冠成3月菜單 (2)'!M39</f>
        <v>味噌豆腐湯(豆)</v>
      </c>
      <c r="T29" s="96" t="s">
        <v>254</v>
      </c>
      <c r="U29" s="69" t="s">
        <v>253</v>
      </c>
      <c r="V29" s="258"/>
      <c r="W29" s="199" t="s">
        <v>1</v>
      </c>
      <c r="X29" s="38" t="s">
        <v>252</v>
      </c>
      <c r="Y29" s="232">
        <v>6</v>
      </c>
      <c r="Z29" s="102"/>
      <c r="AA29" s="102"/>
      <c r="AB29" s="103"/>
      <c r="AC29" s="102" t="s">
        <v>222</v>
      </c>
      <c r="AD29" s="102" t="s">
        <v>221</v>
      </c>
      <c r="AE29" s="102" t="s">
        <v>220</v>
      </c>
      <c r="AF29" s="102" t="s">
        <v>219</v>
      </c>
    </row>
    <row r="30" spans="2:32" ht="27.95" customHeight="1">
      <c r="B30" s="120" t="s">
        <v>10</v>
      </c>
      <c r="C30" s="272"/>
      <c r="D30" s="43" t="s">
        <v>266</v>
      </c>
      <c r="E30" s="43"/>
      <c r="F30" s="43">
        <v>30</v>
      </c>
      <c r="G30" s="220" t="s">
        <v>343</v>
      </c>
      <c r="H30" s="43"/>
      <c r="I30" s="43">
        <v>40</v>
      </c>
      <c r="J30" s="24" t="s">
        <v>342</v>
      </c>
      <c r="K30" s="217"/>
      <c r="L30" s="24">
        <v>30</v>
      </c>
      <c r="M30" s="220" t="s">
        <v>274</v>
      </c>
      <c r="N30" s="217"/>
      <c r="O30" s="24">
        <v>65</v>
      </c>
      <c r="P30" s="24" t="s">
        <v>247</v>
      </c>
      <c r="Q30" s="43"/>
      <c r="R30" s="43">
        <v>120</v>
      </c>
      <c r="S30" s="22" t="s">
        <v>280</v>
      </c>
      <c r="T30" s="197"/>
      <c r="U30" s="24">
        <v>5</v>
      </c>
      <c r="V30" s="259"/>
      <c r="W30" s="192">
        <f>(Y29*15)+(Y31*5)+(Y34*12)</f>
        <v>100.5</v>
      </c>
      <c r="X30" s="34" t="s">
        <v>245</v>
      </c>
      <c r="Y30" s="231">
        <v>2.5</v>
      </c>
      <c r="Z30" s="114"/>
      <c r="AA30" s="124" t="s">
        <v>218</v>
      </c>
      <c r="AB30" s="103">
        <v>6</v>
      </c>
      <c r="AC30" s="103">
        <f>AB30*2</f>
        <v>12</v>
      </c>
      <c r="AD30" s="103"/>
      <c r="AE30" s="103">
        <f>AB30*15</f>
        <v>90</v>
      </c>
      <c r="AF30" s="103">
        <f>AC30*4+AE30*4</f>
        <v>408</v>
      </c>
    </row>
    <row r="31" spans="2:32" ht="27.95" customHeight="1">
      <c r="B31" s="120">
        <v>23</v>
      </c>
      <c r="C31" s="272"/>
      <c r="D31" s="59" t="s">
        <v>251</v>
      </c>
      <c r="E31" s="59"/>
      <c r="F31" s="43">
        <v>90</v>
      </c>
      <c r="G31" s="43" t="s">
        <v>339</v>
      </c>
      <c r="H31" s="43"/>
      <c r="I31" s="43">
        <v>5</v>
      </c>
      <c r="J31" s="24"/>
      <c r="K31" s="196"/>
      <c r="L31" s="24"/>
      <c r="M31" s="220" t="s">
        <v>341</v>
      </c>
      <c r="N31" s="196"/>
      <c r="O31" s="24">
        <v>15</v>
      </c>
      <c r="P31" s="24"/>
      <c r="Q31" s="23"/>
      <c r="R31" s="24"/>
      <c r="S31" s="22" t="s">
        <v>282</v>
      </c>
      <c r="T31" s="24"/>
      <c r="U31" s="24">
        <v>5</v>
      </c>
      <c r="V31" s="259"/>
      <c r="W31" s="194" t="s">
        <v>2</v>
      </c>
      <c r="X31" s="28" t="s">
        <v>241</v>
      </c>
      <c r="Y31" s="231">
        <v>2.1</v>
      </c>
      <c r="Z31" s="102"/>
      <c r="AA31" s="123" t="s">
        <v>217</v>
      </c>
      <c r="AB31" s="103">
        <v>2.2999999999999998</v>
      </c>
      <c r="AC31" s="122">
        <f>AB31*7</f>
        <v>16.099999999999998</v>
      </c>
      <c r="AD31" s="103">
        <f>AB31*5</f>
        <v>11.5</v>
      </c>
      <c r="AE31" s="103" t="s">
        <v>214</v>
      </c>
      <c r="AF31" s="121">
        <f>AC31*4+AD31*9</f>
        <v>167.89999999999998</v>
      </c>
    </row>
    <row r="32" spans="2:32" ht="27.95" customHeight="1">
      <c r="B32" s="120" t="s">
        <v>7</v>
      </c>
      <c r="C32" s="272"/>
      <c r="D32" s="44"/>
      <c r="E32" s="44"/>
      <c r="F32" s="43"/>
      <c r="G32" s="43" t="s">
        <v>278</v>
      </c>
      <c r="H32" s="44"/>
      <c r="I32" s="43">
        <v>15</v>
      </c>
      <c r="J32" s="52"/>
      <c r="K32" s="22"/>
      <c r="L32" s="24"/>
      <c r="M32" s="24"/>
      <c r="N32" s="44"/>
      <c r="O32" s="24"/>
      <c r="P32" s="24"/>
      <c r="Q32" s="23"/>
      <c r="R32" s="24"/>
      <c r="S32" s="22" t="s">
        <v>340</v>
      </c>
      <c r="T32" s="200" t="s">
        <v>259</v>
      </c>
      <c r="U32" s="24">
        <v>25</v>
      </c>
      <c r="V32" s="259"/>
      <c r="W32" s="192">
        <f>(Y30*5)+(Y32*5)+(Y34*8)</f>
        <v>27.5</v>
      </c>
      <c r="X32" s="28" t="s">
        <v>235</v>
      </c>
      <c r="Y32" s="231">
        <v>3</v>
      </c>
      <c r="Z32" s="114"/>
      <c r="AA32" s="102" t="s">
        <v>216</v>
      </c>
      <c r="AB32" s="103">
        <v>1.5</v>
      </c>
      <c r="AC32" s="103">
        <f>AB32*1</f>
        <v>1.5</v>
      </c>
      <c r="AD32" s="103" t="s">
        <v>214</v>
      </c>
      <c r="AE32" s="103">
        <f>AB32*5</f>
        <v>7.5</v>
      </c>
      <c r="AF32" s="103">
        <f>AC32*4+AE32*4</f>
        <v>36</v>
      </c>
    </row>
    <row r="33" spans="2:32" ht="27.95" customHeight="1">
      <c r="B33" s="273" t="s">
        <v>258</v>
      </c>
      <c r="C33" s="272"/>
      <c r="D33" s="44"/>
      <c r="E33" s="44"/>
      <c r="F33" s="43"/>
      <c r="G33" s="43"/>
      <c r="H33" s="44"/>
      <c r="I33" s="43"/>
      <c r="J33" s="24"/>
      <c r="K33" s="22"/>
      <c r="L33" s="24"/>
      <c r="M33" s="24"/>
      <c r="N33" s="44"/>
      <c r="O33" s="24"/>
      <c r="P33" s="43"/>
      <c r="Q33" s="44"/>
      <c r="R33" s="43"/>
      <c r="S33" s="22" t="s">
        <v>339</v>
      </c>
      <c r="T33" s="23"/>
      <c r="U33" s="24">
        <v>5</v>
      </c>
      <c r="V33" s="259"/>
      <c r="W33" s="194" t="s">
        <v>0</v>
      </c>
      <c r="X33" s="28" t="s">
        <v>231</v>
      </c>
      <c r="Y33" s="231">
        <v>0</v>
      </c>
      <c r="Z33" s="102"/>
      <c r="AA33" s="102" t="s">
        <v>215</v>
      </c>
      <c r="AB33" s="103">
        <v>2.5</v>
      </c>
      <c r="AC33" s="103"/>
      <c r="AD33" s="103">
        <f>AB33*5</f>
        <v>12.5</v>
      </c>
      <c r="AE33" s="103" t="s">
        <v>214</v>
      </c>
      <c r="AF33" s="103">
        <f>AD33*9</f>
        <v>112.5</v>
      </c>
    </row>
    <row r="34" spans="2:32" ht="27.95" customHeight="1">
      <c r="B34" s="273"/>
      <c r="C34" s="272"/>
      <c r="D34" s="44"/>
      <c r="E34" s="44"/>
      <c r="F34" s="43"/>
      <c r="G34" s="43"/>
      <c r="H34" s="44"/>
      <c r="I34" s="43"/>
      <c r="J34" s="59"/>
      <c r="K34" s="44"/>
      <c r="L34" s="59"/>
      <c r="M34" s="24"/>
      <c r="N34" s="44"/>
      <c r="O34" s="24"/>
      <c r="P34" s="43"/>
      <c r="Q34" s="44"/>
      <c r="R34" s="43"/>
      <c r="S34" s="59"/>
      <c r="T34" s="44"/>
      <c r="U34" s="43"/>
      <c r="V34" s="259"/>
      <c r="W34" s="192">
        <f>(Y30*7)+(Y29*2)+(Y31*1)+(Y34*8)</f>
        <v>31.6</v>
      </c>
      <c r="X34" s="27" t="s">
        <v>230</v>
      </c>
      <c r="Y34" s="231">
        <v>0</v>
      </c>
      <c r="Z34" s="114"/>
      <c r="AA34" s="102" t="s">
        <v>213</v>
      </c>
      <c r="AB34" s="103">
        <v>1</v>
      </c>
      <c r="AE34" s="102">
        <f>AB34*15</f>
        <v>15</v>
      </c>
    </row>
    <row r="35" spans="2:32" ht="27.95" customHeight="1">
      <c r="B35" s="26" t="s">
        <v>229</v>
      </c>
      <c r="C35" s="119"/>
      <c r="D35" s="44"/>
      <c r="E35" s="44"/>
      <c r="F35" s="43"/>
      <c r="G35" s="43"/>
      <c r="H35" s="44"/>
      <c r="I35" s="43"/>
      <c r="J35" s="43"/>
      <c r="K35" s="44"/>
      <c r="L35" s="43"/>
      <c r="M35" s="24"/>
      <c r="N35" s="44"/>
      <c r="O35" s="24"/>
      <c r="P35" s="43"/>
      <c r="Q35" s="44"/>
      <c r="R35" s="43"/>
      <c r="S35" s="43"/>
      <c r="T35" s="43"/>
      <c r="U35" s="43"/>
      <c r="V35" s="259"/>
      <c r="W35" s="194" t="s">
        <v>3</v>
      </c>
      <c r="X35" s="21"/>
      <c r="Y35" s="231"/>
      <c r="Z35" s="102"/>
      <c r="AC35" s="102">
        <f>SUM(AC30:AC34)</f>
        <v>29.599999999999998</v>
      </c>
      <c r="AD35" s="102">
        <f>SUM(AD30:AD34)</f>
        <v>24</v>
      </c>
      <c r="AE35" s="102">
        <f>SUM(AE30:AE34)</f>
        <v>112.5</v>
      </c>
      <c r="AF35" s="102">
        <f>AC35*4+AD35*9+AE35*4</f>
        <v>784.4</v>
      </c>
    </row>
    <row r="36" spans="2:32" ht="27.95" customHeight="1">
      <c r="B36" s="127"/>
      <c r="C36" s="117"/>
      <c r="D36" s="44"/>
      <c r="E36" s="44"/>
      <c r="F36" s="43"/>
      <c r="G36" s="43"/>
      <c r="H36" s="44"/>
      <c r="I36" s="43"/>
      <c r="J36" s="43"/>
      <c r="K36" s="44"/>
      <c r="L36" s="43"/>
      <c r="M36" s="43"/>
      <c r="N36" s="44"/>
      <c r="O36" s="43"/>
      <c r="P36" s="43"/>
      <c r="Q36" s="44"/>
      <c r="R36" s="43"/>
      <c r="S36" s="43"/>
      <c r="T36" s="44"/>
      <c r="U36" s="43"/>
      <c r="V36" s="260"/>
      <c r="W36" s="192">
        <f>(W30*4)+(W32*7)+(W34*4)</f>
        <v>720.9</v>
      </c>
      <c r="X36" s="41"/>
      <c r="Y36" s="231"/>
      <c r="Z36" s="114"/>
      <c r="AC36" s="113">
        <f>AC35*4/AF35</f>
        <v>0.15094339622641509</v>
      </c>
      <c r="AD36" s="113">
        <f>AD35*9/AF35</f>
        <v>0.27536970933197347</v>
      </c>
      <c r="AE36" s="113">
        <f>AE35*4/AF35</f>
        <v>0.57368689444161147</v>
      </c>
    </row>
    <row r="37" spans="2:32" s="125" customFormat="1" ht="42">
      <c r="B37" s="126">
        <v>3</v>
      </c>
      <c r="C37" s="272"/>
      <c r="D37" s="96" t="str">
        <f>'冠成3月菜單 (2)'!Q34</f>
        <v>蓋蛋飯</v>
      </c>
      <c r="E37" s="96" t="s">
        <v>257</v>
      </c>
      <c r="F37" s="69" t="s">
        <v>253</v>
      </c>
      <c r="G37" s="96" t="str">
        <f>'冠成3月菜單 (2)'!Q35</f>
        <v>檸檬雞翅</v>
      </c>
      <c r="H37" s="96" t="s">
        <v>256</v>
      </c>
      <c r="I37" s="69" t="s">
        <v>253</v>
      </c>
      <c r="J37" s="96" t="str">
        <f>'冠成3月菜單 (2)'!Q36</f>
        <v>蘿蔔糕(加)</v>
      </c>
      <c r="K37" s="96" t="s">
        <v>254</v>
      </c>
      <c r="L37" s="69" t="s">
        <v>253</v>
      </c>
      <c r="M37" s="96" t="str">
        <f>'冠成3月菜單 (2)'!Q37</f>
        <v>滷味</v>
      </c>
      <c r="N37" s="96" t="s">
        <v>254</v>
      </c>
      <c r="O37" s="69" t="s">
        <v>253</v>
      </c>
      <c r="P37" s="96" t="str">
        <f>'冠成3月菜單 (2)'!Q38</f>
        <v>淺色蔬菜</v>
      </c>
      <c r="Q37" s="96" t="s">
        <v>255</v>
      </c>
      <c r="R37" s="69" t="s">
        <v>253</v>
      </c>
      <c r="S37" s="96" t="str">
        <f>'冠成3月菜單 (2)'!Q39</f>
        <v>冬瓜薑絲湯</v>
      </c>
      <c r="T37" s="96" t="s">
        <v>254</v>
      </c>
      <c r="U37" s="69" t="s">
        <v>253</v>
      </c>
      <c r="V37" s="258"/>
      <c r="W37" s="199" t="s">
        <v>1</v>
      </c>
      <c r="X37" s="208" t="s">
        <v>252</v>
      </c>
      <c r="Y37" s="230">
        <v>6.8</v>
      </c>
      <c r="Z37" s="102"/>
      <c r="AA37" s="102"/>
      <c r="AB37" s="103"/>
      <c r="AC37" s="102" t="s">
        <v>222</v>
      </c>
      <c r="AD37" s="102" t="s">
        <v>221</v>
      </c>
      <c r="AE37" s="102" t="s">
        <v>220</v>
      </c>
      <c r="AF37" s="102" t="s">
        <v>219</v>
      </c>
    </row>
    <row r="38" spans="2:32" ht="27.95" customHeight="1">
      <c r="B38" s="120" t="s">
        <v>10</v>
      </c>
      <c r="C38" s="272"/>
      <c r="D38" s="59" t="s">
        <v>251</v>
      </c>
      <c r="E38" s="59"/>
      <c r="F38" s="43">
        <v>90</v>
      </c>
      <c r="G38" s="220" t="s">
        <v>338</v>
      </c>
      <c r="H38" s="59"/>
      <c r="I38" s="43">
        <v>50</v>
      </c>
      <c r="J38" s="24" t="s">
        <v>337</v>
      </c>
      <c r="K38" s="196" t="s">
        <v>336</v>
      </c>
      <c r="L38" s="22">
        <v>30</v>
      </c>
      <c r="M38" s="24" t="s">
        <v>249</v>
      </c>
      <c r="N38" s="8"/>
      <c r="O38" s="24">
        <v>20</v>
      </c>
      <c r="P38" s="24" t="s">
        <v>247</v>
      </c>
      <c r="Q38" s="24"/>
      <c r="R38" s="24">
        <v>120</v>
      </c>
      <c r="S38" s="59" t="s">
        <v>335</v>
      </c>
      <c r="T38" s="217"/>
      <c r="U38" s="59">
        <v>55</v>
      </c>
      <c r="V38" s="259"/>
      <c r="W38" s="192">
        <f>(Y37*15)+(Y39*5)+(Y42*12)</f>
        <v>113</v>
      </c>
      <c r="X38" s="207" t="s">
        <v>245</v>
      </c>
      <c r="Y38" s="229">
        <v>2.1</v>
      </c>
      <c r="Z38" s="114"/>
      <c r="AA38" s="124" t="s">
        <v>218</v>
      </c>
      <c r="AB38" s="103">
        <v>6</v>
      </c>
      <c r="AC38" s="103">
        <f>AB38*2</f>
        <v>12</v>
      </c>
      <c r="AD38" s="103"/>
      <c r="AE38" s="103">
        <f>AB38*15</f>
        <v>90</v>
      </c>
      <c r="AF38" s="103">
        <f>AC38*4+AE38*4</f>
        <v>408</v>
      </c>
    </row>
    <row r="39" spans="2:32" ht="27.95" customHeight="1">
      <c r="B39" s="120">
        <v>24</v>
      </c>
      <c r="C39" s="272"/>
      <c r="D39" s="59" t="s">
        <v>270</v>
      </c>
      <c r="E39" s="59"/>
      <c r="F39" s="43">
        <v>20</v>
      </c>
      <c r="G39" s="43" t="s">
        <v>334</v>
      </c>
      <c r="H39" s="59"/>
      <c r="I39" s="43"/>
      <c r="J39" s="24"/>
      <c r="K39" s="24"/>
      <c r="L39" s="24"/>
      <c r="M39" s="24" t="s">
        <v>243</v>
      </c>
      <c r="N39" s="197"/>
      <c r="O39" s="24">
        <v>20</v>
      </c>
      <c r="P39" s="43"/>
      <c r="Q39" s="59"/>
      <c r="R39" s="43"/>
      <c r="S39" s="22" t="s">
        <v>236</v>
      </c>
      <c r="T39" s="196"/>
      <c r="U39" s="59">
        <v>5</v>
      </c>
      <c r="V39" s="259"/>
      <c r="W39" s="194" t="s">
        <v>2</v>
      </c>
      <c r="X39" s="206" t="s">
        <v>241</v>
      </c>
      <c r="Y39" s="229">
        <v>2.2000000000000002</v>
      </c>
      <c r="Z39" s="102"/>
      <c r="AA39" s="123" t="s">
        <v>217</v>
      </c>
      <c r="AB39" s="103">
        <v>2.2999999999999998</v>
      </c>
      <c r="AC39" s="122">
        <f>AB39*7</f>
        <v>16.099999999999998</v>
      </c>
      <c r="AD39" s="103">
        <f>AB39*5</f>
        <v>11.5</v>
      </c>
      <c r="AE39" s="103" t="s">
        <v>214</v>
      </c>
      <c r="AF39" s="121">
        <f>AC39*4+AD39*9</f>
        <v>167.89999999999998</v>
      </c>
    </row>
    <row r="40" spans="2:32" ht="27.95" customHeight="1">
      <c r="B40" s="120" t="s">
        <v>7</v>
      </c>
      <c r="C40" s="272"/>
      <c r="D40" s="59"/>
      <c r="E40" s="59"/>
      <c r="F40" s="43"/>
      <c r="G40" s="43"/>
      <c r="H40" s="59"/>
      <c r="I40" s="43"/>
      <c r="J40" s="24"/>
      <c r="K40" s="24"/>
      <c r="L40" s="24"/>
      <c r="M40" s="24" t="s">
        <v>233</v>
      </c>
      <c r="N40" s="197"/>
      <c r="O40" s="24">
        <v>10</v>
      </c>
      <c r="P40" s="43"/>
      <c r="Q40" s="59"/>
      <c r="R40" s="43"/>
      <c r="S40" s="59"/>
      <c r="T40" s="59"/>
      <c r="U40" s="59"/>
      <c r="V40" s="259"/>
      <c r="W40" s="192">
        <f>(Y38*5)+(Y40*5)+(Y42*8)</f>
        <v>25.5</v>
      </c>
      <c r="X40" s="206" t="s">
        <v>235</v>
      </c>
      <c r="Y40" s="229">
        <v>3</v>
      </c>
      <c r="Z40" s="114"/>
      <c r="AA40" s="102" t="s">
        <v>216</v>
      </c>
      <c r="AB40" s="103">
        <v>1.6</v>
      </c>
      <c r="AC40" s="103">
        <f>AB40*1</f>
        <v>1.6</v>
      </c>
      <c r="AD40" s="103" t="s">
        <v>214</v>
      </c>
      <c r="AE40" s="103">
        <f>AB40*5</f>
        <v>8</v>
      </c>
      <c r="AF40" s="103">
        <f>AC40*4+AE40*4</f>
        <v>38.4</v>
      </c>
    </row>
    <row r="41" spans="2:32" ht="27.95" customHeight="1">
      <c r="B41" s="273" t="s">
        <v>234</v>
      </c>
      <c r="C41" s="272"/>
      <c r="D41" s="59"/>
      <c r="E41" s="59"/>
      <c r="F41" s="43"/>
      <c r="G41" s="43"/>
      <c r="H41" s="59"/>
      <c r="I41" s="43"/>
      <c r="J41" s="59"/>
      <c r="K41" s="43"/>
      <c r="L41" s="59"/>
      <c r="M41" s="43"/>
      <c r="N41" s="59"/>
      <c r="O41" s="43"/>
      <c r="P41" s="43"/>
      <c r="Q41" s="59"/>
      <c r="R41" s="43"/>
      <c r="S41" s="59"/>
      <c r="T41" s="59"/>
      <c r="U41" s="59"/>
      <c r="V41" s="259"/>
      <c r="W41" s="194" t="s">
        <v>0</v>
      </c>
      <c r="X41" s="206" t="s">
        <v>231</v>
      </c>
      <c r="Y41" s="229">
        <f>AB42</f>
        <v>0</v>
      </c>
      <c r="Z41" s="102"/>
      <c r="AA41" s="102" t="s">
        <v>215</v>
      </c>
      <c r="AB41" s="103">
        <v>2.5</v>
      </c>
      <c r="AC41" s="103"/>
      <c r="AD41" s="103">
        <f>AB41*5</f>
        <v>12.5</v>
      </c>
      <c r="AE41" s="103" t="s">
        <v>214</v>
      </c>
      <c r="AF41" s="103">
        <f>AD41*9</f>
        <v>112.5</v>
      </c>
    </row>
    <row r="42" spans="2:32" ht="27.95" customHeight="1">
      <c r="B42" s="273"/>
      <c r="C42" s="272"/>
      <c r="D42" s="44"/>
      <c r="E42" s="44"/>
      <c r="F42" s="43"/>
      <c r="G42" s="43"/>
      <c r="H42" s="44"/>
      <c r="I42" s="43"/>
      <c r="J42" s="43"/>
      <c r="K42" s="44"/>
      <c r="L42" s="43"/>
      <c r="M42" s="43"/>
      <c r="N42" s="44"/>
      <c r="O42" s="43"/>
      <c r="P42" s="43"/>
      <c r="Q42" s="44"/>
      <c r="R42" s="43"/>
      <c r="S42" s="59"/>
      <c r="T42" s="44"/>
      <c r="U42" s="59"/>
      <c r="V42" s="259"/>
      <c r="W42" s="192">
        <f>(Y38*7)+(Y37*2)+(Y39*1)+(Y42*8)</f>
        <v>30.5</v>
      </c>
      <c r="X42" s="205" t="s">
        <v>230</v>
      </c>
      <c r="Y42" s="229">
        <v>0</v>
      </c>
      <c r="Z42" s="114"/>
      <c r="AA42" s="102" t="s">
        <v>213</v>
      </c>
      <c r="AE42" s="102">
        <f>AB42*15</f>
        <v>0</v>
      </c>
    </row>
    <row r="43" spans="2:32" ht="27.95" customHeight="1">
      <c r="B43" s="26" t="s">
        <v>229</v>
      </c>
      <c r="C43" s="119"/>
      <c r="D43" s="44"/>
      <c r="E43" s="44"/>
      <c r="F43" s="43"/>
      <c r="G43" s="43"/>
      <c r="H43" s="44"/>
      <c r="I43" s="43"/>
      <c r="J43" s="59"/>
      <c r="K43" s="44"/>
      <c r="L43" s="59"/>
      <c r="M43" s="43"/>
      <c r="N43" s="44"/>
      <c r="O43" s="43"/>
      <c r="P43" s="43"/>
      <c r="Q43" s="44"/>
      <c r="R43" s="43"/>
      <c r="S43" s="59"/>
      <c r="T43" s="44"/>
      <c r="U43" s="59"/>
      <c r="V43" s="259"/>
      <c r="W43" s="194" t="s">
        <v>3</v>
      </c>
      <c r="X43" s="204"/>
      <c r="Y43" s="229"/>
      <c r="Z43" s="102"/>
      <c r="AC43" s="102">
        <f>SUM(AC38:AC42)</f>
        <v>29.7</v>
      </c>
      <c r="AD43" s="102">
        <f>SUM(AD38:AD42)</f>
        <v>24</v>
      </c>
      <c r="AE43" s="102">
        <f>SUM(AE38:AE42)</f>
        <v>98</v>
      </c>
      <c r="AF43" s="102">
        <f>AC43*4+AD43*9+AE43*4</f>
        <v>726.8</v>
      </c>
    </row>
    <row r="44" spans="2:32" ht="27.95" customHeight="1" thickBot="1">
      <c r="B44" s="118"/>
      <c r="C44" s="117"/>
      <c r="D44" s="116"/>
      <c r="E44" s="116"/>
      <c r="F44" s="115"/>
      <c r="G44" s="115"/>
      <c r="H44" s="116"/>
      <c r="I44" s="115"/>
      <c r="J44" s="115"/>
      <c r="K44" s="116"/>
      <c r="L44" s="115"/>
      <c r="M44" s="115"/>
      <c r="N44" s="116"/>
      <c r="O44" s="115"/>
      <c r="P44" s="115"/>
      <c r="Q44" s="116"/>
      <c r="R44" s="115"/>
      <c r="S44" s="115"/>
      <c r="T44" s="116"/>
      <c r="U44" s="115"/>
      <c r="V44" s="260"/>
      <c r="W44" s="192">
        <f>(W38*4)+(W40*7)+(W42*4)</f>
        <v>752.5</v>
      </c>
      <c r="X44" s="202"/>
      <c r="Y44" s="228"/>
      <c r="Z44" s="114"/>
      <c r="AC44" s="113">
        <f>AC43*4/AF43</f>
        <v>0.16345624656026417</v>
      </c>
      <c r="AD44" s="113">
        <f>AD43*9/AF43</f>
        <v>0.29719317556411667</v>
      </c>
      <c r="AE44" s="113">
        <f>AE43*4/AF43</f>
        <v>0.53935057787561924</v>
      </c>
    </row>
    <row r="45" spans="2:32" ht="21.75" customHeight="1">
      <c r="C45" s="102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112"/>
    </row>
    <row r="46" spans="2:32">
      <c r="B46" s="103"/>
      <c r="D46" s="276"/>
      <c r="E46" s="276"/>
      <c r="F46" s="277"/>
      <c r="G46" s="277"/>
      <c r="H46" s="111"/>
      <c r="I46" s="102"/>
      <c r="J46" s="102"/>
      <c r="K46" s="111"/>
      <c r="L46" s="102"/>
      <c r="N46" s="111"/>
      <c r="O46" s="102"/>
      <c r="Q46" s="111"/>
      <c r="R46" s="102"/>
      <c r="T46" s="111"/>
      <c r="U46" s="102"/>
      <c r="V46" s="110"/>
      <c r="Y46" s="227"/>
    </row>
    <row r="47" spans="2:32">
      <c r="Y47" s="227"/>
    </row>
    <row r="48" spans="2:32">
      <c r="Y48" s="227"/>
    </row>
    <row r="49" spans="25:25">
      <c r="Y49" s="227"/>
    </row>
    <row r="50" spans="25:25">
      <c r="Y50" s="227"/>
    </row>
    <row r="51" spans="25:25">
      <c r="Y51" s="227"/>
    </row>
    <row r="52" spans="25:25">
      <c r="Y52" s="227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2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55" zoomScaleNormal="55" workbookViewId="0">
      <selection activeCell="W19" sqref="W19"/>
    </sheetView>
  </sheetViews>
  <sheetFormatPr defaultRowHeight="20.25"/>
  <cols>
    <col min="1" max="1" width="1.875" style="101" customWidth="1"/>
    <col min="2" max="2" width="4.875" style="108" customWidth="1"/>
    <col min="3" max="3" width="0" style="101" hidden="1" customWidth="1"/>
    <col min="4" max="4" width="18.625" style="101" customWidth="1"/>
    <col min="5" max="5" width="5.625" style="107" customWidth="1"/>
    <col min="6" max="6" width="9.625" style="101" customWidth="1"/>
    <col min="7" max="7" width="18.625" style="101" customWidth="1"/>
    <col min="8" max="8" width="5.625" style="107" customWidth="1"/>
    <col min="9" max="9" width="9.625" style="101" customWidth="1"/>
    <col min="10" max="10" width="18.625" style="101" customWidth="1"/>
    <col min="11" max="11" width="5.625" style="107" customWidth="1"/>
    <col min="12" max="12" width="9.625" style="101" customWidth="1"/>
    <col min="13" max="13" width="18.625" style="101" customWidth="1"/>
    <col min="14" max="14" width="5.625" style="107" customWidth="1"/>
    <col min="15" max="15" width="9.625" style="101" customWidth="1"/>
    <col min="16" max="16" width="18.625" style="101" customWidth="1"/>
    <col min="17" max="17" width="5.625" style="107" customWidth="1"/>
    <col min="18" max="18" width="9.625" style="101" customWidth="1"/>
    <col min="19" max="19" width="18.625" style="101" customWidth="1"/>
    <col min="20" max="20" width="5.625" style="107" customWidth="1"/>
    <col min="21" max="21" width="9.625" style="101" customWidth="1"/>
    <col min="22" max="22" width="5.25" style="106" customWidth="1"/>
    <col min="23" max="23" width="11.75" style="105" customWidth="1"/>
    <col min="24" max="24" width="11.25" style="5" customWidth="1"/>
    <col min="25" max="25" width="6.625" style="104" customWidth="1"/>
    <col min="26" max="26" width="6.625" style="101" customWidth="1"/>
    <col min="27" max="27" width="6" style="102" hidden="1" customWidth="1"/>
    <col min="28" max="28" width="5.5" style="103" hidden="1" customWidth="1"/>
    <col min="29" max="29" width="7.75" style="102" hidden="1" customWidth="1"/>
    <col min="30" max="30" width="8" style="102" hidden="1" customWidth="1"/>
    <col min="31" max="31" width="7.875" style="102" hidden="1" customWidth="1"/>
    <col min="32" max="32" width="7.5" style="102" hidden="1" customWidth="1"/>
    <col min="33" max="16384" width="9" style="101"/>
  </cols>
  <sheetData>
    <row r="1" spans="2:32" s="102" customFormat="1" ht="38.25">
      <c r="B1" s="261" t="s">
        <v>386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152"/>
      <c r="AB1" s="103"/>
    </row>
    <row r="2" spans="2:32" s="102" customFormat="1" ht="16.5" customHeight="1">
      <c r="B2" s="270"/>
      <c r="C2" s="271"/>
      <c r="D2" s="271"/>
      <c r="E2" s="271"/>
      <c r="F2" s="271"/>
      <c r="G2" s="271"/>
      <c r="H2" s="155"/>
      <c r="I2" s="152"/>
      <c r="J2" s="152"/>
      <c r="K2" s="155"/>
      <c r="L2" s="152"/>
      <c r="M2" s="152"/>
      <c r="N2" s="155"/>
      <c r="O2" s="152"/>
      <c r="P2" s="152"/>
      <c r="Q2" s="155"/>
      <c r="R2" s="152"/>
      <c r="S2" s="152"/>
      <c r="T2" s="155"/>
      <c r="U2" s="152"/>
      <c r="V2" s="154"/>
      <c r="W2" s="153"/>
      <c r="X2" s="90"/>
      <c r="Y2" s="153"/>
      <c r="Z2" s="152"/>
      <c r="AB2" s="103"/>
    </row>
    <row r="3" spans="2:32" s="102" customFormat="1" ht="31.5" customHeight="1" thickBot="1">
      <c r="B3" s="87" t="s">
        <v>332</v>
      </c>
      <c r="C3" s="151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T3" s="150"/>
      <c r="U3" s="150"/>
      <c r="V3" s="149"/>
      <c r="W3" s="148"/>
      <c r="X3" s="82"/>
      <c r="Y3" s="147"/>
      <c r="Z3" s="114"/>
      <c r="AB3" s="103"/>
    </row>
    <row r="4" spans="2:32" s="138" customFormat="1" ht="157.5">
      <c r="B4" s="146" t="s">
        <v>21</v>
      </c>
      <c r="C4" s="145" t="s">
        <v>20</v>
      </c>
      <c r="D4" s="142" t="s">
        <v>19</v>
      </c>
      <c r="E4" s="77" t="s">
        <v>331</v>
      </c>
      <c r="F4" s="142"/>
      <c r="G4" s="142" t="s">
        <v>18</v>
      </c>
      <c r="H4" s="77" t="s">
        <v>331</v>
      </c>
      <c r="I4" s="142"/>
      <c r="J4" s="142" t="s">
        <v>17</v>
      </c>
      <c r="K4" s="77" t="s">
        <v>331</v>
      </c>
      <c r="L4" s="144"/>
      <c r="M4" s="142" t="s">
        <v>17</v>
      </c>
      <c r="N4" s="77" t="s">
        <v>331</v>
      </c>
      <c r="O4" s="142"/>
      <c r="P4" s="142" t="s">
        <v>17</v>
      </c>
      <c r="Q4" s="77" t="s">
        <v>331</v>
      </c>
      <c r="R4" s="142"/>
      <c r="S4" s="143" t="s">
        <v>16</v>
      </c>
      <c r="T4" s="77" t="s">
        <v>331</v>
      </c>
      <c r="U4" s="142"/>
      <c r="V4" s="75" t="s">
        <v>330</v>
      </c>
      <c r="W4" s="141" t="s">
        <v>15</v>
      </c>
      <c r="X4" s="73" t="s">
        <v>329</v>
      </c>
      <c r="Y4" s="140" t="s">
        <v>328</v>
      </c>
      <c r="Z4" s="139"/>
      <c r="AA4" s="124"/>
      <c r="AB4" s="103"/>
      <c r="AC4" s="102"/>
      <c r="AD4" s="102"/>
      <c r="AE4" s="102"/>
      <c r="AF4" s="102"/>
    </row>
    <row r="5" spans="2:32" s="125" customFormat="1" ht="65.099999999999994" customHeight="1">
      <c r="B5" s="126">
        <v>3</v>
      </c>
      <c r="C5" s="272"/>
      <c r="D5" s="96" t="str">
        <f>'冠成3月菜單 (2)'!A44</f>
        <v>QQ白飯</v>
      </c>
      <c r="E5" s="96" t="s">
        <v>204</v>
      </c>
      <c r="F5" s="69" t="s">
        <v>186</v>
      </c>
      <c r="G5" s="96" t="str">
        <f>'冠成3月菜單 (2)'!A45</f>
        <v>紅燒豬肉</v>
      </c>
      <c r="H5" s="96" t="s">
        <v>187</v>
      </c>
      <c r="I5" s="69" t="s">
        <v>186</v>
      </c>
      <c r="J5" s="96" t="str">
        <f>'冠成3月菜單 (2)'!A46</f>
        <v>烤地瓜條</v>
      </c>
      <c r="K5" s="96" t="s">
        <v>189</v>
      </c>
      <c r="L5" s="69" t="s">
        <v>186</v>
      </c>
      <c r="M5" s="96" t="str">
        <f>'冠成3月菜單 (2)'!A47</f>
        <v>彩椒什錦</v>
      </c>
      <c r="N5" s="96" t="s">
        <v>187</v>
      </c>
      <c r="O5" s="69" t="s">
        <v>186</v>
      </c>
      <c r="P5" s="96" t="str">
        <f>'冠成3月菜單 (2)'!A48</f>
        <v>深色蔬菜</v>
      </c>
      <c r="Q5" s="96" t="s">
        <v>188</v>
      </c>
      <c r="R5" s="69" t="s">
        <v>186</v>
      </c>
      <c r="S5" s="96" t="str">
        <f>'冠成3月菜單 (2)'!A49</f>
        <v>玉米濃湯(芡)_</v>
      </c>
      <c r="T5" s="96" t="s">
        <v>187</v>
      </c>
      <c r="U5" s="69" t="s">
        <v>186</v>
      </c>
      <c r="V5" s="267"/>
      <c r="W5" s="199" t="s">
        <v>1</v>
      </c>
      <c r="X5" s="38" t="s">
        <v>185</v>
      </c>
      <c r="Y5" s="95">
        <v>6.5</v>
      </c>
      <c r="Z5" s="102"/>
      <c r="AA5" s="102"/>
      <c r="AB5" s="103"/>
      <c r="AC5" s="102" t="s">
        <v>184</v>
      </c>
      <c r="AD5" s="102" t="s">
        <v>183</v>
      </c>
      <c r="AE5" s="102" t="s">
        <v>182</v>
      </c>
      <c r="AF5" s="102" t="s">
        <v>181</v>
      </c>
    </row>
    <row r="6" spans="2:32" ht="27.95" customHeight="1">
      <c r="B6" s="120" t="s">
        <v>10</v>
      </c>
      <c r="C6" s="272"/>
      <c r="D6" s="59" t="s">
        <v>198</v>
      </c>
      <c r="E6" s="59"/>
      <c r="F6" s="59">
        <v>110</v>
      </c>
      <c r="G6" s="220" t="s">
        <v>385</v>
      </c>
      <c r="H6" s="24"/>
      <c r="I6" s="24">
        <v>70</v>
      </c>
      <c r="J6" s="54" t="s">
        <v>384</v>
      </c>
      <c r="K6" s="224"/>
      <c r="L6" s="52">
        <v>30</v>
      </c>
      <c r="M6" s="24" t="s">
        <v>383</v>
      </c>
      <c r="N6" s="217"/>
      <c r="O6" s="24">
        <v>30</v>
      </c>
      <c r="P6" s="24" t="s">
        <v>176</v>
      </c>
      <c r="Q6" s="43"/>
      <c r="R6" s="43">
        <v>120</v>
      </c>
      <c r="S6" s="24" t="s">
        <v>208</v>
      </c>
      <c r="T6" s="23"/>
      <c r="U6" s="24">
        <v>20</v>
      </c>
      <c r="V6" s="268"/>
      <c r="W6" s="192">
        <f>(Y5*15)+(Y7*5)+(Y10*12)</f>
        <v>106.5</v>
      </c>
      <c r="X6" s="34" t="s">
        <v>174</v>
      </c>
      <c r="Y6" s="94">
        <v>2</v>
      </c>
      <c r="Z6" s="114"/>
      <c r="AA6" s="124" t="s">
        <v>173</v>
      </c>
      <c r="AB6" s="103">
        <v>6</v>
      </c>
      <c r="AC6" s="103">
        <f>AB6*2</f>
        <v>12</v>
      </c>
      <c r="AD6" s="103"/>
      <c r="AE6" s="103">
        <f>AB6*15</f>
        <v>90</v>
      </c>
      <c r="AF6" s="103">
        <f>AC6*4+AE6*4</f>
        <v>408</v>
      </c>
    </row>
    <row r="7" spans="2:32" ht="27.95" customHeight="1">
      <c r="B7" s="120">
        <v>27</v>
      </c>
      <c r="C7" s="272"/>
      <c r="D7" s="59"/>
      <c r="E7" s="59"/>
      <c r="F7" s="59"/>
      <c r="G7" s="24" t="s">
        <v>169</v>
      </c>
      <c r="H7" s="24"/>
      <c r="I7" s="24">
        <v>15</v>
      </c>
      <c r="J7" s="54"/>
      <c r="K7" s="156"/>
      <c r="L7" s="52"/>
      <c r="M7" s="52" t="s">
        <v>382</v>
      </c>
      <c r="N7" s="196"/>
      <c r="O7" s="24">
        <v>15</v>
      </c>
      <c r="P7" s="43"/>
      <c r="Q7" s="43"/>
      <c r="R7" s="43"/>
      <c r="S7" s="24" t="s">
        <v>169</v>
      </c>
      <c r="T7" s="23"/>
      <c r="U7" s="24">
        <v>15</v>
      </c>
      <c r="V7" s="268"/>
      <c r="W7" s="194" t="s">
        <v>2</v>
      </c>
      <c r="X7" s="28" t="s">
        <v>168</v>
      </c>
      <c r="Y7" s="94">
        <v>1.8</v>
      </c>
      <c r="Z7" s="102"/>
      <c r="AA7" s="123" t="s">
        <v>167</v>
      </c>
      <c r="AB7" s="103">
        <v>2</v>
      </c>
      <c r="AC7" s="122">
        <f>AB7*7</f>
        <v>14</v>
      </c>
      <c r="AD7" s="103">
        <f>AB7*5</f>
        <v>10</v>
      </c>
      <c r="AE7" s="103" t="s">
        <v>159</v>
      </c>
      <c r="AF7" s="121">
        <f>AC7*4+AD7*9</f>
        <v>146</v>
      </c>
    </row>
    <row r="8" spans="2:32" ht="27.95" customHeight="1">
      <c r="B8" s="120" t="s">
        <v>7</v>
      </c>
      <c r="C8" s="272"/>
      <c r="D8" s="59"/>
      <c r="E8" s="59"/>
      <c r="F8" s="59"/>
      <c r="G8" s="24" t="s">
        <v>175</v>
      </c>
      <c r="H8" s="23"/>
      <c r="I8" s="24">
        <v>15</v>
      </c>
      <c r="J8" s="43"/>
      <c r="K8" s="24"/>
      <c r="L8" s="43"/>
      <c r="M8" s="24" t="s">
        <v>381</v>
      </c>
      <c r="N8" s="196"/>
      <c r="O8" s="24">
        <v>5</v>
      </c>
      <c r="P8" s="43"/>
      <c r="Q8" s="44"/>
      <c r="R8" s="43"/>
      <c r="S8" s="22" t="s">
        <v>206</v>
      </c>
      <c r="T8" s="23"/>
      <c r="U8" s="24">
        <v>10</v>
      </c>
      <c r="V8" s="268"/>
      <c r="W8" s="192">
        <f>(Y6*5)+(Y8*5)+(Y10*8)</f>
        <v>25</v>
      </c>
      <c r="X8" s="28" t="s">
        <v>164</v>
      </c>
      <c r="Y8" s="94">
        <v>3</v>
      </c>
      <c r="Z8" s="114"/>
      <c r="AA8" s="102" t="s">
        <v>163</v>
      </c>
      <c r="AB8" s="103">
        <v>1.5</v>
      </c>
      <c r="AC8" s="103">
        <f>AB8*1</f>
        <v>1.5</v>
      </c>
      <c r="AD8" s="103" t="s">
        <v>159</v>
      </c>
      <c r="AE8" s="103">
        <f>AB8*5</f>
        <v>7.5</v>
      </c>
      <c r="AF8" s="103">
        <f>AC8*4+AE8*4</f>
        <v>36</v>
      </c>
    </row>
    <row r="9" spans="2:32" ht="27.95" customHeight="1">
      <c r="B9" s="273" t="s">
        <v>324</v>
      </c>
      <c r="C9" s="272"/>
      <c r="D9" s="59"/>
      <c r="E9" s="59"/>
      <c r="F9" s="59"/>
      <c r="G9" s="43"/>
      <c r="H9" s="44"/>
      <c r="I9" s="43"/>
      <c r="J9" s="43"/>
      <c r="K9" s="44"/>
      <c r="L9" s="43"/>
      <c r="M9" s="22"/>
      <c r="N9" s="44"/>
      <c r="O9" s="24"/>
      <c r="P9" s="43"/>
      <c r="Q9" s="44"/>
      <c r="R9" s="43"/>
      <c r="S9" s="59"/>
      <c r="T9" s="44"/>
      <c r="U9" s="43"/>
      <c r="V9" s="268"/>
      <c r="W9" s="194" t="s">
        <v>0</v>
      </c>
      <c r="X9" s="28" t="s">
        <v>161</v>
      </c>
      <c r="Y9" s="94">
        <f>AB10</f>
        <v>0</v>
      </c>
      <c r="Z9" s="102"/>
      <c r="AA9" s="102" t="s">
        <v>160</v>
      </c>
      <c r="AB9" s="103">
        <v>2.5</v>
      </c>
      <c r="AC9" s="103"/>
      <c r="AD9" s="103">
        <f>AB9*5</f>
        <v>12.5</v>
      </c>
      <c r="AE9" s="103" t="s">
        <v>159</v>
      </c>
      <c r="AF9" s="103">
        <f>AD9*9</f>
        <v>112.5</v>
      </c>
    </row>
    <row r="10" spans="2:32" ht="27.95" customHeight="1">
      <c r="B10" s="273"/>
      <c r="C10" s="272"/>
      <c r="D10" s="59"/>
      <c r="E10" s="59"/>
      <c r="F10" s="59"/>
      <c r="G10" s="43"/>
      <c r="H10" s="44"/>
      <c r="I10" s="43"/>
      <c r="J10" s="43"/>
      <c r="K10" s="44"/>
      <c r="L10" s="43"/>
      <c r="M10" s="22"/>
      <c r="N10" s="44"/>
      <c r="O10" s="24"/>
      <c r="P10" s="43"/>
      <c r="Q10" s="44"/>
      <c r="R10" s="43"/>
      <c r="S10" s="59"/>
      <c r="T10" s="44"/>
      <c r="U10" s="43"/>
      <c r="V10" s="268"/>
      <c r="W10" s="192">
        <f>(Y6*7)+(Y5*2)+(Y7*1)+(Y10*8)</f>
        <v>28.8</v>
      </c>
      <c r="X10" s="27" t="s">
        <v>158</v>
      </c>
      <c r="Y10" s="97">
        <v>0</v>
      </c>
      <c r="Z10" s="114"/>
      <c r="AA10" s="102" t="s">
        <v>157</v>
      </c>
      <c r="AE10" s="102">
        <f>AB10*15</f>
        <v>0</v>
      </c>
    </row>
    <row r="11" spans="2:32" ht="27.95" customHeight="1">
      <c r="B11" s="26" t="s">
        <v>156</v>
      </c>
      <c r="C11" s="119"/>
      <c r="D11" s="59"/>
      <c r="E11" s="44"/>
      <c r="F11" s="59"/>
      <c r="G11" s="43"/>
      <c r="H11" s="44"/>
      <c r="I11" s="43"/>
      <c r="J11" s="43"/>
      <c r="K11" s="44"/>
      <c r="L11" s="43"/>
      <c r="M11" s="24"/>
      <c r="N11" s="44"/>
      <c r="O11" s="24"/>
      <c r="P11" s="43"/>
      <c r="Q11" s="44"/>
      <c r="R11" s="43"/>
      <c r="S11" s="43"/>
      <c r="T11" s="44"/>
      <c r="U11" s="43"/>
      <c r="V11" s="268"/>
      <c r="W11" s="194" t="s">
        <v>3</v>
      </c>
      <c r="X11" s="21"/>
      <c r="Y11" s="94"/>
      <c r="Z11" s="102"/>
      <c r="AC11" s="102">
        <f>SUM(AC6:AC10)</f>
        <v>27.5</v>
      </c>
      <c r="AD11" s="102">
        <f>SUM(AD6:AD10)</f>
        <v>22.5</v>
      </c>
      <c r="AE11" s="102">
        <f>SUM(AE6:AE10)</f>
        <v>97.5</v>
      </c>
      <c r="AF11" s="102">
        <f>AC11*4+AD11*9+AE11*4</f>
        <v>702.5</v>
      </c>
    </row>
    <row r="12" spans="2:32" ht="27.95" customHeight="1">
      <c r="B12" s="127"/>
      <c r="C12" s="117"/>
      <c r="D12" s="44"/>
      <c r="E12" s="44"/>
      <c r="F12" s="43"/>
      <c r="G12" s="43"/>
      <c r="H12" s="44"/>
      <c r="I12" s="43"/>
      <c r="J12" s="43"/>
      <c r="K12" s="44"/>
      <c r="L12" s="43"/>
      <c r="M12" s="24"/>
      <c r="N12" s="44"/>
      <c r="O12" s="24"/>
      <c r="P12" s="43"/>
      <c r="Q12" s="44"/>
      <c r="R12" s="43"/>
      <c r="S12" s="43"/>
      <c r="T12" s="44"/>
      <c r="U12" s="43"/>
      <c r="V12" s="269"/>
      <c r="W12" s="192">
        <f>(W6*4)+(W8*7)+(W10*4)</f>
        <v>716.2</v>
      </c>
      <c r="X12" s="51"/>
      <c r="Y12" s="97"/>
      <c r="Z12" s="114"/>
      <c r="AC12" s="113">
        <f>AC11*4/AF11</f>
        <v>0.15658362989323843</v>
      </c>
      <c r="AD12" s="113">
        <f>AD11*9/AF11</f>
        <v>0.28825622775800713</v>
      </c>
      <c r="AE12" s="113">
        <f>AE11*4/AF11</f>
        <v>0.55516014234875444</v>
      </c>
    </row>
    <row r="13" spans="2:32" s="125" customFormat="1" ht="42">
      <c r="B13" s="126">
        <v>3</v>
      </c>
      <c r="C13" s="272"/>
      <c r="D13" s="96" t="str">
        <f>'冠成3月菜單 (2)'!E44</f>
        <v>五穀飯</v>
      </c>
      <c r="E13" s="96" t="s">
        <v>204</v>
      </c>
      <c r="F13" s="69" t="s">
        <v>186</v>
      </c>
      <c r="G13" s="96" t="str">
        <f>'冠成3月菜單 (2)'!E45</f>
        <v>勁辣烤雞腿</v>
      </c>
      <c r="H13" s="96" t="s">
        <v>189</v>
      </c>
      <c r="I13" s="69" t="s">
        <v>186</v>
      </c>
      <c r="J13" s="96" t="str">
        <f>'冠成3月菜單 (2)'!E46</f>
        <v>番茄炒蛋</v>
      </c>
      <c r="K13" s="96" t="s">
        <v>310</v>
      </c>
      <c r="L13" s="69" t="s">
        <v>186</v>
      </c>
      <c r="M13" s="96" t="str">
        <f>'冠成3月菜單 (2)'!E47</f>
        <v>香烤魷魚(海)</v>
      </c>
      <c r="N13" s="96" t="s">
        <v>189</v>
      </c>
      <c r="O13" s="69" t="s">
        <v>186</v>
      </c>
      <c r="P13" s="96" t="str">
        <f>'冠成3月菜單 (2)'!E48</f>
        <v>深色蔬菜</v>
      </c>
      <c r="Q13" s="96" t="s">
        <v>188</v>
      </c>
      <c r="R13" s="69" t="s">
        <v>186</v>
      </c>
      <c r="S13" s="96" t="str">
        <f>'冠成3月菜單 (2)'!E49</f>
        <v>菜頭湯+乳品</v>
      </c>
      <c r="T13" s="96" t="s">
        <v>187</v>
      </c>
      <c r="U13" s="69" t="s">
        <v>186</v>
      </c>
      <c r="V13" s="267" t="s">
        <v>323</v>
      </c>
      <c r="W13" s="199" t="s">
        <v>1</v>
      </c>
      <c r="X13" s="38" t="s">
        <v>185</v>
      </c>
      <c r="Y13" s="95">
        <v>6</v>
      </c>
      <c r="Z13" s="102"/>
      <c r="AA13" s="102"/>
      <c r="AB13" s="103"/>
      <c r="AC13" s="102" t="s">
        <v>184</v>
      </c>
      <c r="AD13" s="102" t="s">
        <v>183</v>
      </c>
      <c r="AE13" s="102" t="s">
        <v>182</v>
      </c>
      <c r="AF13" s="102" t="s">
        <v>181</v>
      </c>
    </row>
    <row r="14" spans="2:32" ht="27.95" customHeight="1">
      <c r="B14" s="120" t="s">
        <v>10</v>
      </c>
      <c r="C14" s="272"/>
      <c r="D14" s="24" t="s">
        <v>322</v>
      </c>
      <c r="E14" s="24"/>
      <c r="F14" s="24">
        <v>30</v>
      </c>
      <c r="G14" s="220" t="s">
        <v>380</v>
      </c>
      <c r="H14" s="59"/>
      <c r="I14" s="24">
        <v>60</v>
      </c>
      <c r="J14" s="22" t="s">
        <v>379</v>
      </c>
      <c r="K14" s="197"/>
      <c r="L14" s="59">
        <v>50</v>
      </c>
      <c r="M14" s="254" t="s">
        <v>378</v>
      </c>
      <c r="N14" s="201"/>
      <c r="O14" s="24">
        <v>30</v>
      </c>
      <c r="P14" s="24" t="s">
        <v>176</v>
      </c>
      <c r="Q14" s="43"/>
      <c r="R14" s="43">
        <v>120</v>
      </c>
      <c r="S14" s="59" t="s">
        <v>175</v>
      </c>
      <c r="T14" s="197"/>
      <c r="U14" s="43">
        <v>45</v>
      </c>
      <c r="V14" s="268"/>
      <c r="W14" s="192">
        <f>(Y13*15)+(Y15*5)+(Y18*12)</f>
        <v>111</v>
      </c>
      <c r="X14" s="34" t="s">
        <v>174</v>
      </c>
      <c r="Y14" s="94">
        <v>2.6</v>
      </c>
      <c r="Z14" s="114"/>
      <c r="AA14" s="124" t="s">
        <v>173</v>
      </c>
      <c r="AB14" s="103">
        <v>6</v>
      </c>
      <c r="AC14" s="103">
        <f>AB14*2</f>
        <v>12</v>
      </c>
      <c r="AD14" s="103"/>
      <c r="AE14" s="103">
        <f>AB14*15</f>
        <v>90</v>
      </c>
      <c r="AF14" s="103">
        <f>AC14*4+AE14*4</f>
        <v>408</v>
      </c>
    </row>
    <row r="15" spans="2:32" ht="27.95" customHeight="1">
      <c r="B15" s="120">
        <v>28</v>
      </c>
      <c r="C15" s="272"/>
      <c r="D15" s="24" t="s">
        <v>198</v>
      </c>
      <c r="E15" s="24"/>
      <c r="F15" s="24">
        <v>90</v>
      </c>
      <c r="G15" s="24"/>
      <c r="H15" s="59"/>
      <c r="I15" s="24"/>
      <c r="J15" s="59" t="s">
        <v>311</v>
      </c>
      <c r="K15" s="43"/>
      <c r="L15" s="59">
        <v>15</v>
      </c>
      <c r="M15" s="22"/>
      <c r="N15" s="43"/>
      <c r="O15" s="24"/>
      <c r="P15" s="43"/>
      <c r="Q15" s="43"/>
      <c r="R15" s="43"/>
      <c r="S15" s="59" t="s">
        <v>169</v>
      </c>
      <c r="T15" s="43"/>
      <c r="U15" s="43">
        <v>15</v>
      </c>
      <c r="V15" s="268"/>
      <c r="W15" s="194" t="s">
        <v>2</v>
      </c>
      <c r="X15" s="28" t="s">
        <v>168</v>
      </c>
      <c r="Y15" s="94">
        <v>1.8</v>
      </c>
      <c r="Z15" s="102"/>
      <c r="AA15" s="123" t="s">
        <v>167</v>
      </c>
      <c r="AB15" s="103">
        <v>2.2000000000000002</v>
      </c>
      <c r="AC15" s="122">
        <f>AB15*7</f>
        <v>15.400000000000002</v>
      </c>
      <c r="AD15" s="103">
        <f>AB15*5</f>
        <v>11</v>
      </c>
      <c r="AE15" s="103" t="s">
        <v>159</v>
      </c>
      <c r="AF15" s="121">
        <f>AC15*4+AD15*9</f>
        <v>160.60000000000002</v>
      </c>
    </row>
    <row r="16" spans="2:32" ht="27.95" customHeight="1">
      <c r="B16" s="120" t="s">
        <v>7</v>
      </c>
      <c r="C16" s="272"/>
      <c r="D16" s="44"/>
      <c r="E16" s="44"/>
      <c r="F16" s="43"/>
      <c r="G16" s="43"/>
      <c r="H16" s="44"/>
      <c r="I16" s="43"/>
      <c r="J16" s="59"/>
      <c r="K16" s="44"/>
      <c r="L16" s="59"/>
      <c r="M16" s="22"/>
      <c r="N16" s="44"/>
      <c r="O16" s="24"/>
      <c r="P16" s="43"/>
      <c r="Q16" s="44"/>
      <c r="R16" s="43"/>
      <c r="S16" s="59"/>
      <c r="T16" s="44"/>
      <c r="U16" s="43"/>
      <c r="V16" s="268"/>
      <c r="W16" s="192">
        <f>(Y14*5)+(Y16*5)+(Y18*8)</f>
        <v>36</v>
      </c>
      <c r="X16" s="28" t="s">
        <v>164</v>
      </c>
      <c r="Y16" s="94">
        <v>3</v>
      </c>
      <c r="Z16" s="114"/>
      <c r="AA16" s="102" t="s">
        <v>163</v>
      </c>
      <c r="AB16" s="103">
        <v>1.6</v>
      </c>
      <c r="AC16" s="103">
        <f>AB16*1</f>
        <v>1.6</v>
      </c>
      <c r="AD16" s="103" t="s">
        <v>159</v>
      </c>
      <c r="AE16" s="103">
        <f>AB16*5</f>
        <v>8</v>
      </c>
      <c r="AF16" s="103">
        <f>AC16*4+AE16*4</f>
        <v>38.4</v>
      </c>
    </row>
    <row r="17" spans="2:32" ht="27.95" customHeight="1">
      <c r="B17" s="273" t="s">
        <v>315</v>
      </c>
      <c r="C17" s="272"/>
      <c r="D17" s="44"/>
      <c r="E17" s="44"/>
      <c r="F17" s="43"/>
      <c r="G17" s="43"/>
      <c r="H17" s="44"/>
      <c r="I17" s="43"/>
      <c r="J17" s="59"/>
      <c r="K17" s="44"/>
      <c r="L17" s="59"/>
      <c r="M17" s="22"/>
      <c r="N17" s="44"/>
      <c r="O17" s="24"/>
      <c r="P17" s="43"/>
      <c r="Q17" s="44"/>
      <c r="R17" s="43"/>
      <c r="S17" s="59"/>
      <c r="T17" s="44"/>
      <c r="U17" s="43"/>
      <c r="V17" s="268"/>
      <c r="W17" s="194" t="s">
        <v>0</v>
      </c>
      <c r="X17" s="28" t="s">
        <v>161</v>
      </c>
      <c r="Y17" s="94">
        <v>0</v>
      </c>
      <c r="Z17" s="102"/>
      <c r="AA17" s="102" t="s">
        <v>160</v>
      </c>
      <c r="AB17" s="103">
        <v>2.5</v>
      </c>
      <c r="AC17" s="103"/>
      <c r="AD17" s="103">
        <f>AB17*5</f>
        <v>12.5</v>
      </c>
      <c r="AE17" s="103" t="s">
        <v>159</v>
      </c>
      <c r="AF17" s="103">
        <f>AD17*9</f>
        <v>112.5</v>
      </c>
    </row>
    <row r="18" spans="2:32" ht="27.95" customHeight="1">
      <c r="B18" s="273"/>
      <c r="C18" s="272"/>
      <c r="D18" s="44"/>
      <c r="E18" s="44"/>
      <c r="F18" s="43"/>
      <c r="G18" s="43"/>
      <c r="H18" s="44"/>
      <c r="I18" s="43"/>
      <c r="J18" s="43"/>
      <c r="K18" s="44"/>
      <c r="L18" s="43"/>
      <c r="M18" s="22"/>
      <c r="N18" s="44"/>
      <c r="O18" s="24"/>
      <c r="P18" s="43"/>
      <c r="Q18" s="44"/>
      <c r="R18" s="43"/>
      <c r="S18" s="59"/>
      <c r="T18" s="44"/>
      <c r="U18" s="43"/>
      <c r="V18" s="268"/>
      <c r="W18" s="192">
        <f>(Y14*7)+(Y13*2)+(Y15*1)+(Y18*8)</f>
        <v>40</v>
      </c>
      <c r="X18" s="27" t="s">
        <v>158</v>
      </c>
      <c r="Y18" s="244">
        <v>1</v>
      </c>
      <c r="Z18" s="114"/>
      <c r="AA18" s="102" t="s">
        <v>157</v>
      </c>
      <c r="AB18" s="103">
        <v>1</v>
      </c>
      <c r="AE18" s="102">
        <f>AB18*15</f>
        <v>15</v>
      </c>
    </row>
    <row r="19" spans="2:32" ht="27.95" customHeight="1">
      <c r="B19" s="26" t="s">
        <v>156</v>
      </c>
      <c r="C19" s="119"/>
      <c r="D19" s="44"/>
      <c r="E19" s="44"/>
      <c r="F19" s="43"/>
      <c r="G19" s="43"/>
      <c r="H19" s="44"/>
      <c r="I19" s="43"/>
      <c r="J19" s="43"/>
      <c r="K19" s="44"/>
      <c r="L19" s="43"/>
      <c r="M19" s="24"/>
      <c r="N19" s="44"/>
      <c r="O19" s="24"/>
      <c r="P19" s="43"/>
      <c r="Q19" s="44"/>
      <c r="R19" s="43"/>
      <c r="S19" s="43"/>
      <c r="T19" s="44"/>
      <c r="U19" s="43"/>
      <c r="V19" s="268"/>
      <c r="W19" s="194" t="s">
        <v>3</v>
      </c>
      <c r="X19" s="21"/>
      <c r="Y19" s="94"/>
      <c r="Z19" s="102"/>
      <c r="AC19" s="102">
        <f>SUM(AC14:AC18)</f>
        <v>29.000000000000004</v>
      </c>
      <c r="AD19" s="102">
        <f>SUM(AD14:AD18)</f>
        <v>23.5</v>
      </c>
      <c r="AE19" s="102">
        <f>SUM(AE14:AE18)</f>
        <v>113</v>
      </c>
      <c r="AF19" s="102">
        <f>AC19*4+AD19*9+AE19*4</f>
        <v>779.5</v>
      </c>
    </row>
    <row r="20" spans="2:32" ht="27.95" customHeight="1">
      <c r="B20" s="127"/>
      <c r="C20" s="117"/>
      <c r="D20" s="44"/>
      <c r="E20" s="44"/>
      <c r="F20" s="43"/>
      <c r="G20" s="43"/>
      <c r="H20" s="44"/>
      <c r="I20" s="43"/>
      <c r="J20" s="43"/>
      <c r="K20" s="44"/>
      <c r="L20" s="43"/>
      <c r="M20" s="24"/>
      <c r="N20" s="44"/>
      <c r="O20" s="24"/>
      <c r="P20" s="43"/>
      <c r="Q20" s="44"/>
      <c r="R20" s="43"/>
      <c r="S20" s="43"/>
      <c r="T20" s="44"/>
      <c r="U20" s="43"/>
      <c r="V20" s="269"/>
      <c r="W20" s="192">
        <f>(W14*4)+(W16*7)+(W18*4)</f>
        <v>856</v>
      </c>
      <c r="X20" s="51"/>
      <c r="Y20" s="97"/>
      <c r="Z20" s="114"/>
      <c r="AC20" s="113">
        <f>AC19*4/AF19</f>
        <v>0.14881334188582426</v>
      </c>
      <c r="AD20" s="113">
        <f>AD19*9/AF19</f>
        <v>0.27132777421423987</v>
      </c>
      <c r="AE20" s="113">
        <f>AE19*4/AF19</f>
        <v>0.5798588838999359</v>
      </c>
    </row>
    <row r="21" spans="2:32" s="125" customFormat="1" ht="42" customHeight="1">
      <c r="B21" s="137">
        <v>3</v>
      </c>
      <c r="C21" s="363"/>
      <c r="D21" s="253" t="str">
        <f>'冠成3月菜單 (2)'!I44</f>
        <v>QQ白飯</v>
      </c>
      <c r="E21" s="253" t="s">
        <v>204</v>
      </c>
      <c r="F21" s="69" t="s">
        <v>186</v>
      </c>
      <c r="G21" s="253" t="str">
        <f>'冠成3月菜單 (2)'!I45</f>
        <v>椒鹽鹹酥雞(炸)</v>
      </c>
      <c r="H21" s="253" t="s">
        <v>212</v>
      </c>
      <c r="I21" s="69" t="s">
        <v>186</v>
      </c>
      <c r="J21" s="253" t="str">
        <f>'冠成3月菜單 (2)'!I46</f>
        <v>什錦炒肉片</v>
      </c>
      <c r="K21" s="96" t="s">
        <v>254</v>
      </c>
      <c r="L21" s="69" t="s">
        <v>267</v>
      </c>
      <c r="M21" s="96" t="str">
        <f>'冠成3月菜單 (2)'!I47</f>
        <v>肉燥豆腐(豆)</v>
      </c>
      <c r="N21" s="96" t="s">
        <v>254</v>
      </c>
      <c r="O21" s="69" t="s">
        <v>377</v>
      </c>
      <c r="P21" s="39" t="str">
        <f>'冠成3月菜單 (2)'!I48</f>
        <v>淺色蔬菜</v>
      </c>
      <c r="Q21" s="96" t="s">
        <v>255</v>
      </c>
      <c r="R21" s="69" t="s">
        <v>377</v>
      </c>
      <c r="S21" s="96" t="str">
        <f>'冠成3月菜單 (2)'!I49</f>
        <v>冬瓜排骨湯</v>
      </c>
      <c r="T21" s="96" t="s">
        <v>254</v>
      </c>
      <c r="U21" s="69" t="s">
        <v>377</v>
      </c>
      <c r="V21" s="267"/>
      <c r="W21" s="199" t="s">
        <v>1</v>
      </c>
      <c r="X21" s="208" t="s">
        <v>252</v>
      </c>
      <c r="Y21" s="232">
        <v>6</v>
      </c>
      <c r="Z21" s="102"/>
      <c r="AA21" s="102"/>
      <c r="AB21" s="103"/>
      <c r="AC21" s="102" t="s">
        <v>222</v>
      </c>
      <c r="AD21" s="102" t="s">
        <v>221</v>
      </c>
      <c r="AE21" s="102" t="s">
        <v>220</v>
      </c>
      <c r="AF21" s="102" t="s">
        <v>219</v>
      </c>
    </row>
    <row r="22" spans="2:32" s="128" customFormat="1" ht="27.95" customHeight="1">
      <c r="B22" s="136" t="s">
        <v>276</v>
      </c>
      <c r="C22" s="363"/>
      <c r="D22" s="59" t="s">
        <v>261</v>
      </c>
      <c r="E22" s="59"/>
      <c r="F22" s="59">
        <v>120</v>
      </c>
      <c r="G22" s="59" t="s">
        <v>362</v>
      </c>
      <c r="H22" s="59"/>
      <c r="I22" s="59">
        <v>40</v>
      </c>
      <c r="J22" s="22" t="s">
        <v>376</v>
      </c>
      <c r="K22" s="196"/>
      <c r="L22" s="24">
        <v>5</v>
      </c>
      <c r="M22" s="43" t="s">
        <v>263</v>
      </c>
      <c r="N22" s="43"/>
      <c r="O22" s="43">
        <v>30</v>
      </c>
      <c r="P22" s="24" t="s">
        <v>247</v>
      </c>
      <c r="Q22" s="24"/>
      <c r="R22" s="24">
        <v>120</v>
      </c>
      <c r="S22" s="43" t="s">
        <v>335</v>
      </c>
      <c r="T22" s="43"/>
      <c r="U22" s="43">
        <v>50</v>
      </c>
      <c r="V22" s="268"/>
      <c r="W22" s="192">
        <f>(Y21*15)+(Y23*5)+(Y26*12)</f>
        <v>101</v>
      </c>
      <c r="X22" s="207" t="s">
        <v>245</v>
      </c>
      <c r="Y22" s="231">
        <v>2.6</v>
      </c>
      <c r="Z22" s="131"/>
      <c r="AA22" s="124" t="s">
        <v>218</v>
      </c>
      <c r="AB22" s="103">
        <v>6</v>
      </c>
      <c r="AC22" s="103">
        <f>AB22*2</f>
        <v>12</v>
      </c>
      <c r="AD22" s="103"/>
      <c r="AE22" s="103">
        <f>AB22*15</f>
        <v>90</v>
      </c>
      <c r="AF22" s="103">
        <f>AC22*4+AE22*4</f>
        <v>408</v>
      </c>
    </row>
    <row r="23" spans="2:32" s="128" customFormat="1" ht="27.95" customHeight="1">
      <c r="B23" s="136">
        <v>29</v>
      </c>
      <c r="C23" s="363"/>
      <c r="D23" s="59"/>
      <c r="E23" s="59"/>
      <c r="F23" s="59"/>
      <c r="G23" s="59"/>
      <c r="H23" s="59"/>
      <c r="I23" s="59"/>
      <c r="J23" s="22" t="s">
        <v>355</v>
      </c>
      <c r="K23" s="43"/>
      <c r="L23" s="24">
        <v>40</v>
      </c>
      <c r="M23" s="43" t="s">
        <v>375</v>
      </c>
      <c r="N23" s="43" t="s">
        <v>259</v>
      </c>
      <c r="O23" s="43">
        <v>20</v>
      </c>
      <c r="P23" s="43"/>
      <c r="Q23" s="43"/>
      <c r="R23" s="43"/>
      <c r="S23" s="128" t="s">
        <v>374</v>
      </c>
      <c r="T23" s="43"/>
      <c r="U23" s="43">
        <v>15</v>
      </c>
      <c r="V23" s="268"/>
      <c r="W23" s="194" t="s">
        <v>2</v>
      </c>
      <c r="X23" s="206" t="s">
        <v>241</v>
      </c>
      <c r="Y23" s="231">
        <v>2.2000000000000002</v>
      </c>
      <c r="Z23" s="129"/>
      <c r="AA23" s="123" t="s">
        <v>217</v>
      </c>
      <c r="AB23" s="103">
        <v>2</v>
      </c>
      <c r="AC23" s="122">
        <f>AB23*7</f>
        <v>14</v>
      </c>
      <c r="AD23" s="103">
        <f>AB23*5</f>
        <v>10</v>
      </c>
      <c r="AE23" s="103" t="s">
        <v>214</v>
      </c>
      <c r="AF23" s="121">
        <f>AC23*4+AD23*9</f>
        <v>146</v>
      </c>
    </row>
    <row r="24" spans="2:32" s="128" customFormat="1" ht="27.95" customHeight="1">
      <c r="B24" s="136" t="s">
        <v>367</v>
      </c>
      <c r="C24" s="363"/>
      <c r="D24" s="59"/>
      <c r="E24" s="44"/>
      <c r="F24" s="59"/>
      <c r="G24" s="59"/>
      <c r="H24" s="44"/>
      <c r="I24" s="59"/>
      <c r="J24" s="22" t="s">
        <v>243</v>
      </c>
      <c r="K24" s="44"/>
      <c r="L24" s="24">
        <v>10</v>
      </c>
      <c r="M24" s="59"/>
      <c r="N24" s="44"/>
      <c r="O24" s="59"/>
      <c r="P24" s="59"/>
      <c r="Q24" s="44"/>
      <c r="R24" s="59"/>
      <c r="S24" s="59" t="s">
        <v>236</v>
      </c>
      <c r="T24" s="44"/>
      <c r="U24" s="59">
        <v>3</v>
      </c>
      <c r="V24" s="268"/>
      <c r="W24" s="192">
        <f>(Y22*5)+(Y24*5)+(Y26*8)</f>
        <v>28</v>
      </c>
      <c r="X24" s="206" t="s">
        <v>235</v>
      </c>
      <c r="Y24" s="231">
        <v>3</v>
      </c>
      <c r="Z24" s="131"/>
      <c r="AA24" s="102" t="s">
        <v>216</v>
      </c>
      <c r="AB24" s="103">
        <v>1.5</v>
      </c>
      <c r="AC24" s="103">
        <f>AB24*1</f>
        <v>1.5</v>
      </c>
      <c r="AD24" s="103" t="s">
        <v>214</v>
      </c>
      <c r="AE24" s="103">
        <f>AB24*5</f>
        <v>7.5</v>
      </c>
      <c r="AF24" s="103">
        <f>AC24*4+AE24*4</f>
        <v>36</v>
      </c>
    </row>
    <row r="25" spans="2:32" s="128" customFormat="1" ht="27.95" customHeight="1">
      <c r="B25" s="274" t="s">
        <v>268</v>
      </c>
      <c r="C25" s="363"/>
      <c r="D25" s="59"/>
      <c r="E25" s="44"/>
      <c r="F25" s="59"/>
      <c r="G25" s="59"/>
      <c r="H25" s="44"/>
      <c r="I25" s="59"/>
      <c r="J25" s="59"/>
      <c r="K25" s="44"/>
      <c r="L25" s="59"/>
      <c r="M25" s="59"/>
      <c r="N25" s="44"/>
      <c r="O25" s="59"/>
      <c r="P25" s="59"/>
      <c r="Q25" s="44"/>
      <c r="R25" s="59"/>
      <c r="S25" s="59"/>
      <c r="T25" s="44"/>
      <c r="U25" s="59"/>
      <c r="V25" s="268"/>
      <c r="W25" s="194" t="s">
        <v>0</v>
      </c>
      <c r="X25" s="206" t="s">
        <v>231</v>
      </c>
      <c r="Y25" s="231">
        <v>0</v>
      </c>
      <c r="Z25" s="129"/>
      <c r="AA25" s="102" t="s">
        <v>215</v>
      </c>
      <c r="AB25" s="103">
        <v>2.5</v>
      </c>
      <c r="AC25" s="103"/>
      <c r="AD25" s="103">
        <f>AB25*5</f>
        <v>12.5</v>
      </c>
      <c r="AE25" s="103" t="s">
        <v>214</v>
      </c>
      <c r="AF25" s="103">
        <f>AD25*9</f>
        <v>112.5</v>
      </c>
    </row>
    <row r="26" spans="2:32" s="128" customFormat="1" ht="27.95" customHeight="1">
      <c r="B26" s="274"/>
      <c r="C26" s="363"/>
      <c r="D26" s="44"/>
      <c r="E26" s="44"/>
      <c r="F26" s="59"/>
      <c r="G26" s="252"/>
      <c r="H26" s="44"/>
      <c r="I26" s="59"/>
      <c r="J26" s="59"/>
      <c r="K26" s="44"/>
      <c r="L26" s="59"/>
      <c r="M26" s="59"/>
      <c r="N26" s="44"/>
      <c r="O26" s="59"/>
      <c r="P26" s="59"/>
      <c r="Q26" s="44"/>
      <c r="R26" s="59"/>
      <c r="S26" s="59"/>
      <c r="T26" s="44"/>
      <c r="U26" s="59"/>
      <c r="V26" s="268"/>
      <c r="W26" s="192">
        <f>(Y22*7)+(Y21*2)+(Y23*1)+(Y26*8)</f>
        <v>32.4</v>
      </c>
      <c r="X26" s="205" t="s">
        <v>230</v>
      </c>
      <c r="Y26" s="231">
        <v>0</v>
      </c>
      <c r="Z26" s="131"/>
      <c r="AA26" s="102" t="s">
        <v>213</v>
      </c>
      <c r="AB26" s="103"/>
      <c r="AC26" s="102"/>
      <c r="AD26" s="102"/>
      <c r="AE26" s="102">
        <f>AB26*15</f>
        <v>0</v>
      </c>
      <c r="AF26" s="102"/>
    </row>
    <row r="27" spans="2:32" s="128" customFormat="1" ht="27.95" customHeight="1">
      <c r="B27" s="26" t="s">
        <v>229</v>
      </c>
      <c r="C27" s="251"/>
      <c r="D27" s="59"/>
      <c r="E27" s="44"/>
      <c r="F27" s="59"/>
      <c r="G27" s="59"/>
      <c r="H27" s="44"/>
      <c r="I27" s="59"/>
      <c r="J27" s="59"/>
      <c r="K27" s="44"/>
      <c r="L27" s="59"/>
      <c r="M27" s="59"/>
      <c r="N27" s="44"/>
      <c r="O27" s="59"/>
      <c r="P27" s="59"/>
      <c r="Q27" s="44"/>
      <c r="R27" s="59"/>
      <c r="S27" s="59"/>
      <c r="T27" s="44"/>
      <c r="U27" s="59"/>
      <c r="V27" s="268"/>
      <c r="W27" s="194" t="s">
        <v>3</v>
      </c>
      <c r="X27" s="204"/>
      <c r="Y27" s="231"/>
      <c r="Z27" s="129"/>
      <c r="AA27" s="102"/>
      <c r="AB27" s="103"/>
      <c r="AC27" s="102">
        <f>SUM(AC22:AC26)</f>
        <v>27.5</v>
      </c>
      <c r="AD27" s="102">
        <f>SUM(AD22:AD26)</f>
        <v>22.5</v>
      </c>
      <c r="AE27" s="102">
        <f>SUM(AE22:AE26)</f>
        <v>97.5</v>
      </c>
      <c r="AF27" s="102">
        <f>AC27*4+AD27*9+AE27*4</f>
        <v>702.5</v>
      </c>
    </row>
    <row r="28" spans="2:32" s="128" customFormat="1" ht="27.95" customHeight="1" thickBot="1">
      <c r="B28" s="248"/>
      <c r="C28" s="250"/>
      <c r="D28" s="44"/>
      <c r="E28" s="44"/>
      <c r="F28" s="59"/>
      <c r="G28" s="59"/>
      <c r="H28" s="44"/>
      <c r="I28" s="59"/>
      <c r="J28" s="59"/>
      <c r="K28" s="44"/>
      <c r="L28" s="59"/>
      <c r="M28" s="59"/>
      <c r="N28" s="44"/>
      <c r="O28" s="59"/>
      <c r="P28" s="59"/>
      <c r="Q28" s="44"/>
      <c r="R28" s="59"/>
      <c r="S28" s="59"/>
      <c r="T28" s="44"/>
      <c r="U28" s="59"/>
      <c r="V28" s="269"/>
      <c r="W28" s="192">
        <f>(W22*4)+(W24*7)+(W26*4)</f>
        <v>729.6</v>
      </c>
      <c r="X28" s="219"/>
      <c r="Y28" s="231"/>
      <c r="Z28" s="131"/>
      <c r="AA28" s="129"/>
      <c r="AB28" s="130"/>
      <c r="AC28" s="113">
        <f>AC27*4/AF27</f>
        <v>0.15658362989323843</v>
      </c>
      <c r="AD28" s="113">
        <f>AD27*9/AF27</f>
        <v>0.28825622775800713</v>
      </c>
      <c r="AE28" s="113">
        <f>AE27*4/AF27</f>
        <v>0.55516014234875444</v>
      </c>
      <c r="AF28" s="129"/>
    </row>
    <row r="29" spans="2:32" s="125" customFormat="1" ht="42">
      <c r="B29" s="137">
        <v>3</v>
      </c>
      <c r="C29" s="272"/>
      <c r="D29" s="249" t="str">
        <f>'冠成3月菜單 (2)'!M44</f>
        <v>地瓜飯</v>
      </c>
      <c r="E29" s="96" t="s">
        <v>257</v>
      </c>
      <c r="F29" s="69" t="s">
        <v>253</v>
      </c>
      <c r="G29" s="96" t="str">
        <f>'冠成3月菜單 (2)'!M45</f>
        <v>日式里肌肉</v>
      </c>
      <c r="H29" s="96" t="s">
        <v>256</v>
      </c>
      <c r="I29" s="69" t="s">
        <v>253</v>
      </c>
      <c r="J29" s="96" t="str">
        <f>'冠成3月菜單 (2)'!M46</f>
        <v>咖哩雞</v>
      </c>
      <c r="K29" s="96" t="s">
        <v>254</v>
      </c>
      <c r="L29" s="69" t="s">
        <v>253</v>
      </c>
      <c r="M29" s="96" t="str">
        <f>'冠成3月菜單 (2)'!M47</f>
        <v>去殼茶葉蛋</v>
      </c>
      <c r="N29" s="96" t="s">
        <v>254</v>
      </c>
      <c r="O29" s="69" t="s">
        <v>253</v>
      </c>
      <c r="P29" s="96" t="str">
        <f>'冠成3月菜單 (2)'!M48</f>
        <v>深色蔬菜</v>
      </c>
      <c r="Q29" s="96" t="s">
        <v>255</v>
      </c>
      <c r="R29" s="69" t="s">
        <v>253</v>
      </c>
      <c r="S29" s="96" t="str">
        <f>'冠成3月菜單 (2)'!M49</f>
        <v>味噌海帶湯</v>
      </c>
      <c r="T29" s="96" t="s">
        <v>254</v>
      </c>
      <c r="U29" s="69" t="s">
        <v>253</v>
      </c>
      <c r="V29" s="258"/>
      <c r="W29" s="199" t="s">
        <v>1</v>
      </c>
      <c r="X29" s="38" t="s">
        <v>252</v>
      </c>
      <c r="Y29" s="95">
        <v>5.5</v>
      </c>
      <c r="Z29" s="102"/>
      <c r="AA29" s="102"/>
      <c r="AB29" s="103"/>
      <c r="AC29" s="102" t="s">
        <v>222</v>
      </c>
      <c r="AD29" s="102" t="s">
        <v>221</v>
      </c>
      <c r="AE29" s="102" t="s">
        <v>220</v>
      </c>
      <c r="AF29" s="102" t="s">
        <v>219</v>
      </c>
    </row>
    <row r="30" spans="2:32" ht="27.95" customHeight="1">
      <c r="B30" s="136" t="s">
        <v>276</v>
      </c>
      <c r="C30" s="272"/>
      <c r="D30" s="43" t="s">
        <v>266</v>
      </c>
      <c r="E30" s="43"/>
      <c r="F30" s="43">
        <v>30</v>
      </c>
      <c r="G30" s="43" t="s">
        <v>373</v>
      </c>
      <c r="H30" s="43"/>
      <c r="I30" s="43">
        <v>60</v>
      </c>
      <c r="J30" s="220" t="s">
        <v>248</v>
      </c>
      <c r="K30" s="24"/>
      <c r="L30" s="24">
        <v>30</v>
      </c>
      <c r="M30" s="24" t="s">
        <v>270</v>
      </c>
      <c r="N30" s="197"/>
      <c r="O30" s="24">
        <v>45</v>
      </c>
      <c r="P30" s="24" t="s">
        <v>247</v>
      </c>
      <c r="Q30" s="24"/>
      <c r="R30" s="24">
        <v>120</v>
      </c>
      <c r="S30" s="22" t="s">
        <v>283</v>
      </c>
      <c r="T30" s="24"/>
      <c r="U30" s="24">
        <v>35</v>
      </c>
      <c r="V30" s="259"/>
      <c r="W30" s="192">
        <f>(Y29*15)+(Y31*5)+(Y34*12)</f>
        <v>92.5</v>
      </c>
      <c r="X30" s="34" t="s">
        <v>245</v>
      </c>
      <c r="Y30" s="94">
        <v>2.5</v>
      </c>
      <c r="Z30" s="114"/>
      <c r="AA30" s="124" t="s">
        <v>218</v>
      </c>
      <c r="AB30" s="103">
        <v>6</v>
      </c>
      <c r="AC30" s="103">
        <f>AB30*2</f>
        <v>12</v>
      </c>
      <c r="AD30" s="103"/>
      <c r="AE30" s="103">
        <f>AB30*15</f>
        <v>90</v>
      </c>
      <c r="AF30" s="103">
        <f>AC30*4+AE30*4</f>
        <v>408</v>
      </c>
    </row>
    <row r="31" spans="2:32" ht="27.95" customHeight="1">
      <c r="B31" s="136">
        <v>30</v>
      </c>
      <c r="C31" s="272"/>
      <c r="D31" s="59" t="s">
        <v>261</v>
      </c>
      <c r="E31" s="59"/>
      <c r="F31" s="59">
        <v>90</v>
      </c>
      <c r="G31" s="43"/>
      <c r="H31" s="43"/>
      <c r="I31" s="43"/>
      <c r="J31" s="24" t="s">
        <v>243</v>
      </c>
      <c r="K31" s="24"/>
      <c r="L31" s="24">
        <v>15</v>
      </c>
      <c r="M31" s="24"/>
      <c r="N31" s="43"/>
      <c r="O31" s="24"/>
      <c r="P31" s="24"/>
      <c r="Q31" s="23"/>
      <c r="R31" s="24"/>
      <c r="S31" s="22" t="s">
        <v>282</v>
      </c>
      <c r="T31" s="24"/>
      <c r="U31" s="24">
        <v>5</v>
      </c>
      <c r="V31" s="259"/>
      <c r="W31" s="194" t="s">
        <v>2</v>
      </c>
      <c r="X31" s="28" t="s">
        <v>241</v>
      </c>
      <c r="Y31" s="94">
        <v>2</v>
      </c>
      <c r="Z31" s="102"/>
      <c r="AA31" s="123" t="s">
        <v>217</v>
      </c>
      <c r="AB31" s="103">
        <v>2.2999999999999998</v>
      </c>
      <c r="AC31" s="122">
        <f>AB31*7</f>
        <v>16.099999999999998</v>
      </c>
      <c r="AD31" s="103">
        <f>AB31*5</f>
        <v>11.5</v>
      </c>
      <c r="AE31" s="103" t="s">
        <v>214</v>
      </c>
      <c r="AF31" s="121">
        <f>AC31*4+AD31*9</f>
        <v>167.89999999999998</v>
      </c>
    </row>
    <row r="32" spans="2:32" ht="27.95" customHeight="1">
      <c r="B32" s="136" t="s">
        <v>367</v>
      </c>
      <c r="C32" s="272"/>
      <c r="D32" s="44"/>
      <c r="E32" s="44"/>
      <c r="F32" s="43"/>
      <c r="G32" s="43"/>
      <c r="H32" s="44"/>
      <c r="I32" s="43"/>
      <c r="J32" s="24" t="s">
        <v>372</v>
      </c>
      <c r="K32" s="23"/>
      <c r="L32" s="24">
        <v>20</v>
      </c>
      <c r="M32" s="24"/>
      <c r="N32" s="44"/>
      <c r="O32" s="24"/>
      <c r="P32" s="24"/>
      <c r="Q32" s="23"/>
      <c r="R32" s="24"/>
      <c r="S32" s="22" t="s">
        <v>280</v>
      </c>
      <c r="T32" s="24"/>
      <c r="U32" s="24">
        <v>5</v>
      </c>
      <c r="V32" s="259"/>
      <c r="W32" s="192">
        <f>(Y30*5)+(Y32*5)+(Y34*8)</f>
        <v>22.5</v>
      </c>
      <c r="X32" s="28" t="s">
        <v>235</v>
      </c>
      <c r="Y32" s="94">
        <v>2</v>
      </c>
      <c r="Z32" s="114"/>
      <c r="AA32" s="102" t="s">
        <v>216</v>
      </c>
      <c r="AB32" s="103">
        <v>1.5</v>
      </c>
      <c r="AC32" s="103">
        <f>AB32*1</f>
        <v>1.5</v>
      </c>
      <c r="AD32" s="103" t="s">
        <v>214</v>
      </c>
      <c r="AE32" s="103">
        <f>AB32*5</f>
        <v>7.5</v>
      </c>
      <c r="AF32" s="103">
        <f>AC32*4+AE32*4</f>
        <v>36</v>
      </c>
    </row>
    <row r="33" spans="2:32" ht="27.95" customHeight="1">
      <c r="B33" s="274" t="s">
        <v>258</v>
      </c>
      <c r="C33" s="272"/>
      <c r="D33" s="44"/>
      <c r="E33" s="44"/>
      <c r="F33" s="43"/>
      <c r="G33" s="43"/>
      <c r="H33" s="44"/>
      <c r="I33" s="43"/>
      <c r="J33" s="59"/>
      <c r="K33" s="59"/>
      <c r="L33" s="59"/>
      <c r="M33" s="24"/>
      <c r="N33" s="44"/>
      <c r="O33" s="24"/>
      <c r="P33" s="43"/>
      <c r="Q33" s="44"/>
      <c r="R33" s="43"/>
      <c r="S33" s="22" t="s">
        <v>278</v>
      </c>
      <c r="T33" s="23"/>
      <c r="U33" s="24">
        <v>25</v>
      </c>
      <c r="V33" s="259"/>
      <c r="W33" s="194" t="s">
        <v>0</v>
      </c>
      <c r="X33" s="28" t="s">
        <v>231</v>
      </c>
      <c r="Y33" s="94">
        <v>0</v>
      </c>
      <c r="Z33" s="102"/>
      <c r="AA33" s="102" t="s">
        <v>215</v>
      </c>
      <c r="AB33" s="103">
        <v>2.5</v>
      </c>
      <c r="AC33" s="103"/>
      <c r="AD33" s="103">
        <f>AB33*5</f>
        <v>12.5</v>
      </c>
      <c r="AE33" s="103" t="s">
        <v>214</v>
      </c>
      <c r="AF33" s="103">
        <f>AD33*9</f>
        <v>112.5</v>
      </c>
    </row>
    <row r="34" spans="2:32" ht="27.95" customHeight="1">
      <c r="B34" s="274"/>
      <c r="C34" s="272"/>
      <c r="D34" s="44"/>
      <c r="E34" s="44"/>
      <c r="F34" s="43"/>
      <c r="G34" s="43"/>
      <c r="H34" s="44"/>
      <c r="I34" s="43"/>
      <c r="J34" s="59"/>
      <c r="K34" s="44"/>
      <c r="L34" s="59"/>
      <c r="M34" s="24"/>
      <c r="N34" s="44"/>
      <c r="O34" s="24"/>
      <c r="P34" s="43"/>
      <c r="Q34" s="44"/>
      <c r="R34" s="43"/>
      <c r="S34" s="59"/>
      <c r="T34" s="44"/>
      <c r="U34" s="43"/>
      <c r="V34" s="259"/>
      <c r="W34" s="192">
        <f>(Y30*7)+(Y29*2)+(Y31*1)+(Y34*8)</f>
        <v>30.5</v>
      </c>
      <c r="X34" s="27" t="s">
        <v>230</v>
      </c>
      <c r="Y34" s="97">
        <v>0</v>
      </c>
      <c r="Z34" s="114"/>
      <c r="AA34" s="102" t="s">
        <v>213</v>
      </c>
      <c r="AB34" s="103">
        <v>1</v>
      </c>
      <c r="AE34" s="102">
        <f>AB34*15</f>
        <v>15</v>
      </c>
    </row>
    <row r="35" spans="2:32" ht="27.95" customHeight="1">
      <c r="B35" s="26" t="s">
        <v>229</v>
      </c>
      <c r="C35" s="119"/>
      <c r="D35" s="44"/>
      <c r="E35" s="44"/>
      <c r="F35" s="43"/>
      <c r="G35" s="43"/>
      <c r="H35" s="44"/>
      <c r="I35" s="43"/>
      <c r="J35" s="43"/>
      <c r="K35" s="44"/>
      <c r="L35" s="43"/>
      <c r="M35" s="24"/>
      <c r="N35" s="44"/>
      <c r="O35" s="24"/>
      <c r="P35" s="43"/>
      <c r="Q35" s="44"/>
      <c r="R35" s="43"/>
      <c r="S35" s="43"/>
      <c r="T35" s="43"/>
      <c r="U35" s="43"/>
      <c r="V35" s="259"/>
      <c r="W35" s="194" t="s">
        <v>3</v>
      </c>
      <c r="X35" s="21"/>
      <c r="Y35" s="94"/>
      <c r="Z35" s="102"/>
      <c r="AC35" s="102">
        <f>SUM(AC30:AC34)</f>
        <v>29.599999999999998</v>
      </c>
      <c r="AD35" s="102">
        <f>SUM(AD30:AD34)</f>
        <v>24</v>
      </c>
      <c r="AE35" s="102">
        <f>SUM(AE30:AE34)</f>
        <v>112.5</v>
      </c>
      <c r="AF35" s="102">
        <f>AC35*4+AD35*9+AE35*4</f>
        <v>784.4</v>
      </c>
    </row>
    <row r="36" spans="2:32" ht="27.95" customHeight="1">
      <c r="B36" s="248"/>
      <c r="C36" s="117"/>
      <c r="D36" s="44"/>
      <c r="E36" s="44"/>
      <c r="F36" s="43"/>
      <c r="G36" s="43"/>
      <c r="H36" s="44"/>
      <c r="I36" s="43"/>
      <c r="J36" s="43"/>
      <c r="K36" s="44"/>
      <c r="L36" s="43"/>
      <c r="M36" s="43"/>
      <c r="N36" s="44"/>
      <c r="O36" s="43"/>
      <c r="P36" s="43"/>
      <c r="Q36" s="44"/>
      <c r="R36" s="43"/>
      <c r="S36" s="43"/>
      <c r="T36" s="44"/>
      <c r="U36" s="43"/>
      <c r="V36" s="260"/>
      <c r="W36" s="192">
        <f>(W30*4)+(W32*7)+(W34*4)</f>
        <v>649.5</v>
      </c>
      <c r="X36" s="51"/>
      <c r="Y36" s="97"/>
      <c r="Z36" s="114"/>
      <c r="AC36" s="113">
        <f>AC35*4/AF35</f>
        <v>0.15094339622641509</v>
      </c>
      <c r="AD36" s="113">
        <f>AD35*9/AF35</f>
        <v>0.27536970933197347</v>
      </c>
      <c r="AE36" s="113">
        <f>AE35*4/AF35</f>
        <v>0.57368689444161147</v>
      </c>
    </row>
    <row r="37" spans="2:32" s="125" customFormat="1" ht="42">
      <c r="B37" s="137">
        <v>3</v>
      </c>
      <c r="C37" s="272"/>
      <c r="D37" s="96" t="str">
        <f>'冠成3月菜單 (2)'!Q44</f>
        <v>烏龍麵</v>
      </c>
      <c r="E37" s="96" t="s">
        <v>254</v>
      </c>
      <c r="F37" s="69" t="s">
        <v>253</v>
      </c>
      <c r="G37" s="96" t="str">
        <f>'冠成3月菜單 (2)'!Q45</f>
        <v>勁辣雞腿</v>
      </c>
      <c r="H37" s="96" t="s">
        <v>256</v>
      </c>
      <c r="I37" s="69" t="s">
        <v>253</v>
      </c>
      <c r="J37" s="39" t="str">
        <f>'冠成3月菜單 (2)'!Q46</f>
        <v>海苔花枝丸片(海)(加)</v>
      </c>
      <c r="K37" s="39" t="s">
        <v>256</v>
      </c>
      <c r="L37" s="69" t="s">
        <v>253</v>
      </c>
      <c r="M37" s="96" t="str">
        <f>'冠成3月菜單 (2)'!Q47</f>
        <v>沙茶米血</v>
      </c>
      <c r="N37" s="96" t="s">
        <v>254</v>
      </c>
      <c r="O37" s="69" t="s">
        <v>253</v>
      </c>
      <c r="P37" s="96" t="str">
        <f>'冠成3月菜單 (2)'!Q48</f>
        <v>淺色蔬菜</v>
      </c>
      <c r="Q37" s="96" t="s">
        <v>255</v>
      </c>
      <c r="R37" s="69" t="s">
        <v>253</v>
      </c>
      <c r="S37" s="96" t="str">
        <f>'冠成3月菜單 (2)'!Q49</f>
        <v>紫菜豆腐湯(豆)</v>
      </c>
      <c r="T37" s="96" t="s">
        <v>254</v>
      </c>
      <c r="U37" s="69" t="s">
        <v>253</v>
      </c>
      <c r="V37" s="258"/>
      <c r="W37" s="199" t="s">
        <v>1</v>
      </c>
      <c r="X37" s="38" t="s">
        <v>252</v>
      </c>
      <c r="Y37" s="95">
        <v>5.5</v>
      </c>
      <c r="Z37" s="102"/>
      <c r="AA37" s="102"/>
      <c r="AB37" s="103"/>
      <c r="AC37" s="102" t="s">
        <v>222</v>
      </c>
      <c r="AD37" s="102" t="s">
        <v>221</v>
      </c>
      <c r="AE37" s="102" t="s">
        <v>220</v>
      </c>
      <c r="AF37" s="102" t="s">
        <v>219</v>
      </c>
    </row>
    <row r="38" spans="2:32" ht="27.95" customHeight="1">
      <c r="B38" s="136" t="s">
        <v>276</v>
      </c>
      <c r="C38" s="272"/>
      <c r="D38" s="43" t="s">
        <v>353</v>
      </c>
      <c r="E38" s="43"/>
      <c r="F38" s="43">
        <v>100</v>
      </c>
      <c r="G38" s="43" t="s">
        <v>371</v>
      </c>
      <c r="H38" s="59"/>
      <c r="I38" s="43">
        <v>60</v>
      </c>
      <c r="J38" s="24" t="s">
        <v>370</v>
      </c>
      <c r="K38" s="24" t="s">
        <v>336</v>
      </c>
      <c r="L38" s="22">
        <v>40</v>
      </c>
      <c r="M38" s="24" t="s">
        <v>369</v>
      </c>
      <c r="N38" s="197"/>
      <c r="O38" s="24">
        <v>40</v>
      </c>
      <c r="P38" s="24" t="s">
        <v>247</v>
      </c>
      <c r="Q38" s="24"/>
      <c r="R38" s="24">
        <v>120</v>
      </c>
      <c r="S38" s="22" t="s">
        <v>246</v>
      </c>
      <c r="T38" s="59"/>
      <c r="U38" s="59">
        <v>30</v>
      </c>
      <c r="V38" s="259"/>
      <c r="W38" s="192">
        <f>(Y37*15)+(Y39*5)+(Y42*12)</f>
        <v>92.5</v>
      </c>
      <c r="X38" s="34" t="s">
        <v>245</v>
      </c>
      <c r="Y38" s="94">
        <v>2.2999999999999998</v>
      </c>
      <c r="Z38" s="114"/>
      <c r="AA38" s="124" t="s">
        <v>218</v>
      </c>
      <c r="AB38" s="103">
        <v>6</v>
      </c>
      <c r="AC38" s="103">
        <f>AB38*2</f>
        <v>12</v>
      </c>
      <c r="AD38" s="103"/>
      <c r="AE38" s="103">
        <f>AB38*15</f>
        <v>90</v>
      </c>
      <c r="AF38" s="103">
        <f>AC38*4+AE38*4</f>
        <v>408</v>
      </c>
    </row>
    <row r="39" spans="2:32" ht="27.95" customHeight="1">
      <c r="B39" s="136">
        <v>31</v>
      </c>
      <c r="C39" s="272"/>
      <c r="D39" s="43" t="s">
        <v>351</v>
      </c>
      <c r="E39" s="43"/>
      <c r="F39" s="43">
        <v>10</v>
      </c>
      <c r="G39" s="43"/>
      <c r="H39" s="59"/>
      <c r="I39" s="43"/>
      <c r="J39" s="24" t="s">
        <v>368</v>
      </c>
      <c r="K39" s="197"/>
      <c r="L39" s="24">
        <v>5</v>
      </c>
      <c r="M39" s="22" t="s">
        <v>344</v>
      </c>
      <c r="N39" s="196"/>
      <c r="O39" s="22">
        <v>20</v>
      </c>
      <c r="P39" s="43"/>
      <c r="Q39" s="59"/>
      <c r="R39" s="43"/>
      <c r="S39" s="22" t="s">
        <v>340</v>
      </c>
      <c r="T39" s="59" t="s">
        <v>259</v>
      </c>
      <c r="U39" s="59">
        <v>10</v>
      </c>
      <c r="V39" s="259"/>
      <c r="W39" s="194" t="s">
        <v>2</v>
      </c>
      <c r="X39" s="28" t="s">
        <v>241</v>
      </c>
      <c r="Y39" s="94">
        <v>2</v>
      </c>
      <c r="Z39" s="102"/>
      <c r="AA39" s="123" t="s">
        <v>217</v>
      </c>
      <c r="AB39" s="103">
        <v>2.2999999999999998</v>
      </c>
      <c r="AC39" s="122">
        <f>AB39*7</f>
        <v>16.099999999999998</v>
      </c>
      <c r="AD39" s="103">
        <f>AB39*5</f>
        <v>11.5</v>
      </c>
      <c r="AE39" s="103" t="s">
        <v>214</v>
      </c>
      <c r="AF39" s="121">
        <f>AC39*4+AD39*9</f>
        <v>167.89999999999998</v>
      </c>
    </row>
    <row r="40" spans="2:32" ht="27.95" customHeight="1">
      <c r="B40" s="136" t="s">
        <v>367</v>
      </c>
      <c r="C40" s="272"/>
      <c r="D40" s="43" t="s">
        <v>366</v>
      </c>
      <c r="E40" s="44"/>
      <c r="F40" s="43">
        <v>5</v>
      </c>
      <c r="G40" s="43"/>
      <c r="H40" s="59"/>
      <c r="I40" s="43"/>
      <c r="J40" s="24"/>
      <c r="K40" s="23"/>
      <c r="L40" s="24"/>
      <c r="M40" s="22" t="s">
        <v>365</v>
      </c>
      <c r="N40" s="196"/>
      <c r="O40" s="22">
        <v>5</v>
      </c>
      <c r="P40" s="43"/>
      <c r="Q40" s="59"/>
      <c r="R40" s="43"/>
      <c r="S40" s="59"/>
      <c r="T40" s="59"/>
      <c r="U40" s="59"/>
      <c r="V40" s="259"/>
      <c r="W40" s="192">
        <f>(Y38*5)+(Y40*5)+(Y42*8)</f>
        <v>21.5</v>
      </c>
      <c r="X40" s="28" t="s">
        <v>235</v>
      </c>
      <c r="Y40" s="94">
        <v>2</v>
      </c>
      <c r="Z40" s="114"/>
      <c r="AA40" s="102" t="s">
        <v>216</v>
      </c>
      <c r="AB40" s="103">
        <v>1.6</v>
      </c>
      <c r="AC40" s="103">
        <f>AB40*1</f>
        <v>1.6</v>
      </c>
      <c r="AD40" s="103" t="s">
        <v>214</v>
      </c>
      <c r="AE40" s="103">
        <f>AB40*5</f>
        <v>8</v>
      </c>
      <c r="AF40" s="103">
        <f>AC40*4+AE40*4</f>
        <v>38.4</v>
      </c>
    </row>
    <row r="41" spans="2:32" ht="27.95" customHeight="1">
      <c r="B41" s="274" t="s">
        <v>234</v>
      </c>
      <c r="C41" s="272"/>
      <c r="D41" s="43" t="s">
        <v>352</v>
      </c>
      <c r="E41" s="44"/>
      <c r="F41" s="43">
        <v>5</v>
      </c>
      <c r="G41" s="43"/>
      <c r="H41" s="59"/>
      <c r="I41" s="43"/>
      <c r="J41" s="59"/>
      <c r="K41" s="43"/>
      <c r="L41" s="59"/>
      <c r="M41" s="43"/>
      <c r="N41" s="59"/>
      <c r="O41" s="43"/>
      <c r="P41" s="43"/>
      <c r="Q41" s="59"/>
      <c r="R41" s="43"/>
      <c r="S41" s="59"/>
      <c r="T41" s="59"/>
      <c r="U41" s="59"/>
      <c r="V41" s="259"/>
      <c r="W41" s="194" t="s">
        <v>0</v>
      </c>
      <c r="X41" s="28" t="s">
        <v>231</v>
      </c>
      <c r="Y41" s="94">
        <v>0</v>
      </c>
      <c r="Z41" s="102"/>
      <c r="AA41" s="102" t="s">
        <v>215</v>
      </c>
      <c r="AB41" s="103">
        <v>2.5</v>
      </c>
      <c r="AC41" s="103"/>
      <c r="AD41" s="103">
        <f>AB41*5</f>
        <v>12.5</v>
      </c>
      <c r="AE41" s="103" t="s">
        <v>214</v>
      </c>
      <c r="AF41" s="103">
        <f>AD41*9</f>
        <v>112.5</v>
      </c>
    </row>
    <row r="42" spans="2:32" ht="27.95" customHeight="1">
      <c r="B42" s="274"/>
      <c r="C42" s="272"/>
      <c r="D42" s="43" t="s">
        <v>364</v>
      </c>
      <c r="E42" s="44"/>
      <c r="F42" s="43">
        <v>5</v>
      </c>
      <c r="G42" s="43"/>
      <c r="H42" s="44"/>
      <c r="I42" s="43"/>
      <c r="J42" s="43"/>
      <c r="K42" s="44"/>
      <c r="L42" s="43"/>
      <c r="M42" s="43"/>
      <c r="N42" s="44"/>
      <c r="O42" s="43"/>
      <c r="P42" s="43"/>
      <c r="Q42" s="44"/>
      <c r="R42" s="43"/>
      <c r="S42" s="59"/>
      <c r="T42" s="44"/>
      <c r="U42" s="59"/>
      <c r="V42" s="259"/>
      <c r="W42" s="192">
        <f>(Y38*7)+(Y37*2)+(Y39*1)+(Y42*8)</f>
        <v>29.099999999999998</v>
      </c>
      <c r="X42" s="27" t="s">
        <v>230</v>
      </c>
      <c r="Y42" s="244">
        <v>0</v>
      </c>
      <c r="Z42" s="114"/>
      <c r="AA42" s="102" t="s">
        <v>213</v>
      </c>
      <c r="AE42" s="102">
        <f>AB42*15</f>
        <v>0</v>
      </c>
    </row>
    <row r="43" spans="2:32" ht="27.95" customHeight="1">
      <c r="B43" s="26" t="s">
        <v>229</v>
      </c>
      <c r="C43" s="119"/>
      <c r="D43" s="44"/>
      <c r="E43" s="44"/>
      <c r="F43" s="43"/>
      <c r="G43" s="43"/>
      <c r="H43" s="44"/>
      <c r="I43" s="43"/>
      <c r="J43" s="59"/>
      <c r="K43" s="44"/>
      <c r="L43" s="59"/>
      <c r="M43" s="43"/>
      <c r="N43" s="44"/>
      <c r="O43" s="43"/>
      <c r="P43" s="43"/>
      <c r="Q43" s="44"/>
      <c r="R43" s="43"/>
      <c r="S43" s="59"/>
      <c r="T43" s="44"/>
      <c r="U43" s="59"/>
      <c r="V43" s="259"/>
      <c r="W43" s="194" t="s">
        <v>3</v>
      </c>
      <c r="X43" s="21"/>
      <c r="Y43" s="94"/>
      <c r="Z43" s="102"/>
      <c r="AC43" s="102">
        <f>SUM(AC38:AC42)</f>
        <v>29.7</v>
      </c>
      <c r="AD43" s="102">
        <f>SUM(AD38:AD42)</f>
        <v>24</v>
      </c>
      <c r="AE43" s="102">
        <f>SUM(AE38:AE42)</f>
        <v>98</v>
      </c>
      <c r="AF43" s="102">
        <f>AC43*4+AD43*9+AE43*4</f>
        <v>726.8</v>
      </c>
    </row>
    <row r="44" spans="2:32" ht="27.95" customHeight="1" thickBot="1">
      <c r="B44" s="248"/>
      <c r="C44" s="117"/>
      <c r="D44" s="116"/>
      <c r="E44" s="116"/>
      <c r="F44" s="115"/>
      <c r="G44" s="115"/>
      <c r="H44" s="116"/>
      <c r="I44" s="115"/>
      <c r="J44" s="115"/>
      <c r="K44" s="116"/>
      <c r="L44" s="115"/>
      <c r="M44" s="115"/>
      <c r="N44" s="116"/>
      <c r="O44" s="115"/>
      <c r="P44" s="115"/>
      <c r="Q44" s="116"/>
      <c r="R44" s="115"/>
      <c r="S44" s="115"/>
      <c r="T44" s="116"/>
      <c r="U44" s="115"/>
      <c r="V44" s="260"/>
      <c r="W44" s="192">
        <f>(W38*4)+(W40*7)+(W42*4)</f>
        <v>636.9</v>
      </c>
      <c r="X44" s="51"/>
      <c r="Y44" s="97"/>
      <c r="Z44" s="114"/>
      <c r="AC44" s="113">
        <f>AC43*4/AF43</f>
        <v>0.16345624656026417</v>
      </c>
      <c r="AD44" s="113">
        <f>AD43*9/AF43</f>
        <v>0.29719317556411667</v>
      </c>
      <c r="AE44" s="113">
        <f>AE43*4/AF43</f>
        <v>0.53935057787561924</v>
      </c>
    </row>
    <row r="45" spans="2:32" ht="21.75" customHeight="1">
      <c r="C45" s="102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112"/>
    </row>
    <row r="46" spans="2:32">
      <c r="B46" s="103"/>
      <c r="D46" s="276"/>
      <c r="E46" s="276"/>
      <c r="F46" s="277"/>
      <c r="G46" s="277"/>
      <c r="H46" s="111"/>
      <c r="I46" s="102"/>
      <c r="J46" s="102"/>
      <c r="K46" s="111"/>
      <c r="L46" s="102"/>
      <c r="N46" s="111"/>
      <c r="O46" s="102"/>
      <c r="Q46" s="111"/>
      <c r="R46" s="102"/>
      <c r="T46" s="111"/>
      <c r="U46" s="102"/>
      <c r="V46" s="110"/>
      <c r="Y46" s="109"/>
    </row>
    <row r="47" spans="2:32">
      <c r="Y47" s="109"/>
    </row>
    <row r="48" spans="2:32">
      <c r="Y48" s="109"/>
    </row>
    <row r="49" spans="25:25">
      <c r="Y49" s="109"/>
    </row>
    <row r="50" spans="25:25">
      <c r="Y50" s="109"/>
    </row>
    <row r="51" spans="25:25">
      <c r="Y51" s="109"/>
    </row>
    <row r="52" spans="25:25">
      <c r="Y52" s="109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2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冠成3月菜單 (2)</vt:lpstr>
      <vt:lpstr>第一週明細</vt:lpstr>
      <vt:lpstr>第二週明細 (2)</vt:lpstr>
      <vt:lpstr>第三週明細 (2)</vt:lpstr>
      <vt:lpstr>第四周明細 (2)</vt:lpstr>
      <vt:lpstr>第五周明細 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2017-02-24T03:08:04Z</dcterms:modified>
</cp:coreProperties>
</file>