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5" windowWidth="15480" windowHeight="8445" firstSheet="1" activeTab="8"/>
  </bookViews>
  <sheets>
    <sheet name="0103-0119" sheetId="1" r:id="rId1"/>
    <sheet name="1月第一週明細" sheetId="2" r:id="rId2"/>
    <sheet name="1月第二週明細" sheetId="3" r:id="rId3"/>
    <sheet name="1月第三週明細" sheetId="4" r:id="rId4"/>
    <sheet name="0206-0224菜單" sheetId="8" r:id="rId5"/>
    <sheet name="2月第一週明細" sheetId="9" r:id="rId6"/>
    <sheet name="2月第二週明細" sheetId="10" r:id="rId7"/>
    <sheet name="2月第二週明細." sheetId="11" r:id="rId8"/>
    <sheet name="2月第三週明細" sheetId="12" r:id="rId9"/>
    <sheet name="Sheet2" sheetId="7" r:id="rId10"/>
  </sheets>
  <externalReferences>
    <externalReference r:id="rId11"/>
    <externalReference r:id="rId12"/>
  </externalReferences>
  <calcPr calcId="145621"/>
</workbook>
</file>

<file path=xl/calcChain.xml><?xml version="1.0" encoding="utf-8"?>
<calcChain xmlns="http://schemas.openxmlformats.org/spreadsheetml/2006/main">
  <c r="AE42" i="12" l="1"/>
  <c r="AD41" i="12"/>
  <c r="AF41" i="12" s="1"/>
  <c r="Y41" i="12"/>
  <c r="AE40" i="12"/>
  <c r="AC40" i="12"/>
  <c r="Y40" i="12"/>
  <c r="AD39" i="12"/>
  <c r="AC39" i="12"/>
  <c r="AF39" i="12" s="1"/>
  <c r="Y39" i="12"/>
  <c r="AE38" i="12"/>
  <c r="AE43" i="12" s="1"/>
  <c r="AC38" i="12"/>
  <c r="Y38" i="12"/>
  <c r="S37" i="12"/>
  <c r="P37" i="12"/>
  <c r="M37" i="12"/>
  <c r="J37" i="12"/>
  <c r="G37" i="12"/>
  <c r="D37" i="12"/>
  <c r="AE34" i="12"/>
  <c r="AD33" i="12"/>
  <c r="AF33" i="12" s="1"/>
  <c r="AE32" i="12"/>
  <c r="AC32" i="12"/>
  <c r="AF32" i="12" s="1"/>
  <c r="Y32" i="12"/>
  <c r="AD31" i="12"/>
  <c r="AD35" i="12" s="1"/>
  <c r="AC31" i="12"/>
  <c r="Y31" i="12"/>
  <c r="AE30" i="12"/>
  <c r="AC30" i="12"/>
  <c r="Y30" i="12"/>
  <c r="S29" i="12"/>
  <c r="P29" i="12"/>
  <c r="M29" i="12"/>
  <c r="J29" i="12"/>
  <c r="G29" i="12"/>
  <c r="D29" i="12"/>
  <c r="AE26" i="12"/>
  <c r="AD25" i="12"/>
  <c r="AF25" i="12" s="1"/>
  <c r="Y25" i="12"/>
  <c r="AE24" i="12"/>
  <c r="AC24" i="12"/>
  <c r="AF24" i="12" s="1"/>
  <c r="Y24" i="12"/>
  <c r="AD23" i="12"/>
  <c r="AD27" i="12" s="1"/>
  <c r="AC23" i="12"/>
  <c r="Y23" i="12"/>
  <c r="AE22" i="12"/>
  <c r="AC22" i="12"/>
  <c r="AC27" i="12" s="1"/>
  <c r="Y22" i="12"/>
  <c r="S21" i="12"/>
  <c r="P21" i="12"/>
  <c r="M21" i="12"/>
  <c r="J21" i="12"/>
  <c r="G21" i="12"/>
  <c r="D21" i="12"/>
  <c r="AE18" i="12"/>
  <c r="AD17" i="12"/>
  <c r="AF17" i="12" s="1"/>
  <c r="AE16" i="12"/>
  <c r="AC16" i="12"/>
  <c r="AF16" i="12" s="1"/>
  <c r="Y16" i="12"/>
  <c r="AD15" i="12"/>
  <c r="AD19" i="12" s="1"/>
  <c r="AC15" i="12"/>
  <c r="Y15" i="12"/>
  <c r="AE14" i="12"/>
  <c r="AC14" i="12"/>
  <c r="Y14" i="12"/>
  <c r="S13" i="12"/>
  <c r="P13" i="12"/>
  <c r="M13" i="12"/>
  <c r="J13" i="12"/>
  <c r="G13" i="12"/>
  <c r="D13" i="12"/>
  <c r="AE10" i="12"/>
  <c r="AD9" i="12"/>
  <c r="AF9" i="12" s="1"/>
  <c r="Y9" i="12"/>
  <c r="AE8" i="12"/>
  <c r="AC8" i="12"/>
  <c r="AF8" i="12" s="1"/>
  <c r="Y8" i="12"/>
  <c r="AD7" i="12"/>
  <c r="AD11" i="12" s="1"/>
  <c r="AC7" i="12"/>
  <c r="Y7" i="12"/>
  <c r="AE6" i="12"/>
  <c r="AC6" i="12"/>
  <c r="AF6" i="12" s="1"/>
  <c r="Y6" i="12"/>
  <c r="S5" i="12"/>
  <c r="P5" i="12"/>
  <c r="M5" i="12"/>
  <c r="J5" i="12"/>
  <c r="G5" i="12"/>
  <c r="D5" i="12"/>
  <c r="AE42" i="11"/>
  <c r="AD41" i="11"/>
  <c r="AF41" i="11" s="1"/>
  <c r="AE40" i="11"/>
  <c r="AC40" i="11"/>
  <c r="Y40" i="11"/>
  <c r="AD39" i="11"/>
  <c r="AD43" i="11" s="1"/>
  <c r="AC39" i="11"/>
  <c r="AF39" i="11" s="1"/>
  <c r="Y39" i="11"/>
  <c r="AE38" i="11"/>
  <c r="AE43" i="11" s="1"/>
  <c r="AC38" i="11"/>
  <c r="Y38" i="11"/>
  <c r="S37" i="11"/>
  <c r="P37" i="11"/>
  <c r="M37" i="11"/>
  <c r="J37" i="11"/>
  <c r="G37" i="11"/>
  <c r="D37" i="11"/>
  <c r="AE34" i="11"/>
  <c r="AD33" i="11"/>
  <c r="AF33" i="11" s="1"/>
  <c r="AE32" i="11"/>
  <c r="AC32" i="11"/>
  <c r="AF32" i="11" s="1"/>
  <c r="Y32" i="11"/>
  <c r="AD31" i="11"/>
  <c r="AD35" i="11" s="1"/>
  <c r="AC31" i="11"/>
  <c r="Y31" i="11"/>
  <c r="AE30" i="11"/>
  <c r="AC30" i="11"/>
  <c r="Y30" i="11"/>
  <c r="S29" i="11"/>
  <c r="P29" i="11"/>
  <c r="M29" i="11"/>
  <c r="J29" i="11"/>
  <c r="G29" i="11"/>
  <c r="D29" i="11"/>
  <c r="AE26" i="11"/>
  <c r="AD25" i="11"/>
  <c r="AF25" i="11" s="1"/>
  <c r="Y25" i="11"/>
  <c r="AE24" i="11"/>
  <c r="AC24" i="11"/>
  <c r="Y24" i="11"/>
  <c r="AD23" i="11"/>
  <c r="AC23" i="11"/>
  <c r="AF23" i="11" s="1"/>
  <c r="Y23" i="11"/>
  <c r="AE22" i="11"/>
  <c r="AE27" i="11" s="1"/>
  <c r="AC22" i="11"/>
  <c r="Y22" i="11"/>
  <c r="S21" i="11"/>
  <c r="P21" i="11"/>
  <c r="M21" i="11"/>
  <c r="J21" i="11"/>
  <c r="G21" i="11"/>
  <c r="D21" i="11"/>
  <c r="AE18" i="11"/>
  <c r="AD17" i="11"/>
  <c r="AF17" i="11" s="1"/>
  <c r="AE16" i="11"/>
  <c r="AC16" i="11"/>
  <c r="AF16" i="11" s="1"/>
  <c r="Y16" i="11"/>
  <c r="AD15" i="11"/>
  <c r="AD19" i="11" s="1"/>
  <c r="AC15" i="11"/>
  <c r="Y15" i="11"/>
  <c r="AE14" i="11"/>
  <c r="AC14" i="11"/>
  <c r="Y14" i="11"/>
  <c r="S13" i="11"/>
  <c r="P13" i="11"/>
  <c r="M13" i="11"/>
  <c r="J13" i="11"/>
  <c r="G13" i="11"/>
  <c r="D13" i="11"/>
  <c r="AE10" i="11"/>
  <c r="AD9" i="11"/>
  <c r="AF9" i="11" s="1"/>
  <c r="Y9" i="11"/>
  <c r="AE8" i="11"/>
  <c r="AC8" i="11"/>
  <c r="AF8" i="11" s="1"/>
  <c r="Y8" i="11"/>
  <c r="AD7" i="11"/>
  <c r="AD11" i="11" s="1"/>
  <c r="AC7" i="11"/>
  <c r="Y7" i="11"/>
  <c r="AE6" i="11"/>
  <c r="AC6" i="11"/>
  <c r="AC11" i="11" s="1"/>
  <c r="Y6" i="11"/>
  <c r="S5" i="11"/>
  <c r="P5" i="11"/>
  <c r="M5" i="11"/>
  <c r="J5" i="11"/>
  <c r="G5" i="11"/>
  <c r="D5" i="11"/>
  <c r="AE42" i="10"/>
  <c r="AD41" i="10"/>
  <c r="AF41" i="10" s="1"/>
  <c r="Y41" i="10"/>
  <c r="AE40" i="10"/>
  <c r="AC40" i="10"/>
  <c r="AF40" i="10" s="1"/>
  <c r="Y40" i="10"/>
  <c r="AD39" i="10"/>
  <c r="AD43" i="10" s="1"/>
  <c r="AC39" i="10"/>
  <c r="Y39" i="10"/>
  <c r="AE38" i="10"/>
  <c r="AC38" i="10"/>
  <c r="AF38" i="10" s="1"/>
  <c r="Y38" i="10"/>
  <c r="S37" i="10"/>
  <c r="P37" i="10"/>
  <c r="M37" i="10"/>
  <c r="J37" i="10"/>
  <c r="G37" i="10"/>
  <c r="D37" i="10"/>
  <c r="AE34" i="10"/>
  <c r="AD33" i="10"/>
  <c r="AF33" i="10" s="1"/>
  <c r="AE32" i="10"/>
  <c r="AC32" i="10"/>
  <c r="Y32" i="10"/>
  <c r="AD31" i="10"/>
  <c r="AD35" i="10" s="1"/>
  <c r="AC31" i="10"/>
  <c r="AF31" i="10" s="1"/>
  <c r="Y31" i="10"/>
  <c r="AE30" i="10"/>
  <c r="AC30" i="10"/>
  <c r="Y30" i="10"/>
  <c r="S29" i="10"/>
  <c r="P29" i="10"/>
  <c r="M29" i="10"/>
  <c r="J29" i="10"/>
  <c r="G29" i="10"/>
  <c r="D29" i="10"/>
  <c r="AE26" i="10"/>
  <c r="AF25" i="10"/>
  <c r="AD25" i="10"/>
  <c r="Y25" i="10"/>
  <c r="AE24" i="10"/>
  <c r="AC24" i="10"/>
  <c r="AF24" i="10" s="1"/>
  <c r="Y24" i="10"/>
  <c r="AD23" i="10"/>
  <c r="AD27" i="10" s="1"/>
  <c r="AC23" i="10"/>
  <c r="Y23" i="10"/>
  <c r="AE22" i="10"/>
  <c r="AC22" i="10"/>
  <c r="Y22" i="10"/>
  <c r="S21" i="10"/>
  <c r="P21" i="10"/>
  <c r="M21" i="10"/>
  <c r="J21" i="10"/>
  <c r="G21" i="10"/>
  <c r="D21" i="10"/>
  <c r="AE18" i="10"/>
  <c r="AD17" i="10"/>
  <c r="AF17" i="10" s="1"/>
  <c r="AE16" i="10"/>
  <c r="AC16" i="10"/>
  <c r="AF16" i="10" s="1"/>
  <c r="Y16" i="10"/>
  <c r="AD15" i="10"/>
  <c r="AD19" i="10" s="1"/>
  <c r="AC15" i="10"/>
  <c r="Y15" i="10"/>
  <c r="AE14" i="10"/>
  <c r="AC14" i="10"/>
  <c r="AC19" i="10" s="1"/>
  <c r="Y14" i="10"/>
  <c r="S13" i="10"/>
  <c r="P13" i="10"/>
  <c r="M13" i="10"/>
  <c r="J13" i="10"/>
  <c r="G13" i="10"/>
  <c r="D13" i="10"/>
  <c r="AE10" i="10"/>
  <c r="AD9" i="10"/>
  <c r="AF9" i="10" s="1"/>
  <c r="Y9" i="10"/>
  <c r="AE8" i="10"/>
  <c r="AC8" i="10"/>
  <c r="AF8" i="10" s="1"/>
  <c r="Y8" i="10"/>
  <c r="AD7" i="10"/>
  <c r="AD11" i="10" s="1"/>
  <c r="AC7" i="10"/>
  <c r="Y7" i="10"/>
  <c r="AE6" i="10"/>
  <c r="AC6" i="10"/>
  <c r="AF6" i="10" s="1"/>
  <c r="Y6" i="10"/>
  <c r="S5" i="10"/>
  <c r="P5" i="10"/>
  <c r="M5" i="10"/>
  <c r="J5" i="10"/>
  <c r="G5" i="10"/>
  <c r="D5" i="10"/>
  <c r="AE42" i="9"/>
  <c r="AD41" i="9"/>
  <c r="AF41" i="9" s="1"/>
  <c r="Y41" i="9"/>
  <c r="AE40" i="9"/>
  <c r="AC40" i="9"/>
  <c r="AF40" i="9" s="1"/>
  <c r="Y40" i="9"/>
  <c r="AD39" i="9"/>
  <c r="AD43" i="9" s="1"/>
  <c r="AC39" i="9"/>
  <c r="Y39" i="9"/>
  <c r="AE38" i="9"/>
  <c r="AC38" i="9"/>
  <c r="AF38" i="9" s="1"/>
  <c r="Y38" i="9"/>
  <c r="S37" i="9"/>
  <c r="P37" i="9"/>
  <c r="M37" i="9"/>
  <c r="J37" i="9"/>
  <c r="G37" i="9"/>
  <c r="D37" i="9"/>
  <c r="AE34" i="9"/>
  <c r="AD33" i="9"/>
  <c r="AF33" i="9" s="1"/>
  <c r="AE32" i="9"/>
  <c r="AC32" i="9"/>
  <c r="Y32" i="9"/>
  <c r="AD31" i="9"/>
  <c r="AD35" i="9" s="1"/>
  <c r="AC31" i="9"/>
  <c r="AF31" i="9" s="1"/>
  <c r="Y31" i="9"/>
  <c r="AE30" i="9"/>
  <c r="AE35" i="9" s="1"/>
  <c r="AC30" i="9"/>
  <c r="Y30" i="9"/>
  <c r="S29" i="9"/>
  <c r="P29" i="9"/>
  <c r="M29" i="9"/>
  <c r="J29" i="9"/>
  <c r="G29" i="9"/>
  <c r="D29" i="9"/>
  <c r="AE26" i="9"/>
  <c r="AD25" i="9"/>
  <c r="AF25" i="9" s="1"/>
  <c r="AE24" i="9"/>
  <c r="AC24" i="9"/>
  <c r="AF24" i="9" s="1"/>
  <c r="Y24" i="9"/>
  <c r="AD23" i="9"/>
  <c r="AD27" i="9" s="1"/>
  <c r="AC23" i="9"/>
  <c r="Y23" i="9"/>
  <c r="AE22" i="9"/>
  <c r="AC22" i="9"/>
  <c r="Y22" i="9"/>
  <c r="S21" i="9"/>
  <c r="P21" i="9"/>
  <c r="M21" i="9"/>
  <c r="J21" i="9"/>
  <c r="G21" i="9"/>
  <c r="D21" i="9"/>
  <c r="AE18" i="9"/>
  <c r="AD17" i="9"/>
  <c r="AF17" i="9" s="1"/>
  <c r="AE16" i="9"/>
  <c r="AC16" i="9"/>
  <c r="AF16" i="9" s="1"/>
  <c r="Y16" i="9"/>
  <c r="AD15" i="9"/>
  <c r="AD19" i="9" s="1"/>
  <c r="AC15" i="9"/>
  <c r="Y15" i="9"/>
  <c r="AE14" i="9"/>
  <c r="AC14" i="9"/>
  <c r="AC19" i="9" s="1"/>
  <c r="Y14" i="9"/>
  <c r="S13" i="9"/>
  <c r="P13" i="9"/>
  <c r="M13" i="9"/>
  <c r="J13" i="9"/>
  <c r="G13" i="9"/>
  <c r="D13" i="9"/>
  <c r="AE10" i="9"/>
  <c r="AD9" i="9"/>
  <c r="AF9" i="9" s="1"/>
  <c r="AE8" i="9"/>
  <c r="AC8" i="9"/>
  <c r="Y8" i="9"/>
  <c r="AD7" i="9"/>
  <c r="AD11" i="9" s="1"/>
  <c r="AC7" i="9"/>
  <c r="AF7" i="9" s="1"/>
  <c r="Y7" i="9"/>
  <c r="AE6" i="9"/>
  <c r="AE11" i="9" s="1"/>
  <c r="AC6" i="9"/>
  <c r="Y6" i="9"/>
  <c r="S5" i="9"/>
  <c r="P5" i="9"/>
  <c r="M5" i="9"/>
  <c r="J5" i="9"/>
  <c r="G5" i="9"/>
  <c r="D5" i="9"/>
  <c r="T39" i="8"/>
  <c r="R39" i="8"/>
  <c r="P39" i="8"/>
  <c r="N39" i="8"/>
  <c r="L39" i="8"/>
  <c r="J39" i="8"/>
  <c r="H39" i="8"/>
  <c r="F39" i="8"/>
  <c r="D39" i="8"/>
  <c r="B39" i="8"/>
  <c r="T38" i="8"/>
  <c r="R38" i="8"/>
  <c r="P38" i="8"/>
  <c r="N38" i="8"/>
  <c r="L38" i="8"/>
  <c r="J38" i="8"/>
  <c r="H38" i="8"/>
  <c r="F38" i="8"/>
  <c r="D38" i="8"/>
  <c r="B38" i="8"/>
  <c r="D30" i="8"/>
  <c r="B30" i="8"/>
  <c r="D29" i="8"/>
  <c r="B29" i="8"/>
  <c r="T21" i="8"/>
  <c r="R21" i="8"/>
  <c r="P21" i="8"/>
  <c r="N21" i="8"/>
  <c r="L21" i="8"/>
  <c r="J21" i="8"/>
  <c r="H21" i="8"/>
  <c r="F21" i="8"/>
  <c r="D21" i="8"/>
  <c r="B21" i="8"/>
  <c r="T20" i="8"/>
  <c r="R20" i="8"/>
  <c r="P20" i="8"/>
  <c r="N20" i="8"/>
  <c r="L20" i="8"/>
  <c r="J20" i="8"/>
  <c r="H20" i="8"/>
  <c r="F20" i="8"/>
  <c r="D20" i="8"/>
  <c r="B20" i="8"/>
  <c r="T12" i="8"/>
  <c r="R12" i="8"/>
  <c r="P12" i="8"/>
  <c r="N12" i="8"/>
  <c r="L12" i="8"/>
  <c r="J12" i="8"/>
  <c r="H12" i="8"/>
  <c r="F12" i="8"/>
  <c r="D12" i="8"/>
  <c r="B12" i="8"/>
  <c r="T11" i="8"/>
  <c r="R11" i="8"/>
  <c r="P11" i="8"/>
  <c r="N11" i="8"/>
  <c r="L11" i="8"/>
  <c r="J11" i="8"/>
  <c r="H11" i="8"/>
  <c r="F11" i="8"/>
  <c r="D11" i="8"/>
  <c r="B11" i="8"/>
  <c r="Q29" i="1"/>
  <c r="Q30" i="1"/>
  <c r="O30" i="1"/>
  <c r="O29" i="1"/>
  <c r="S29" i="4"/>
  <c r="P29" i="4"/>
  <c r="M29" i="4"/>
  <c r="J29" i="4"/>
  <c r="G29" i="4"/>
  <c r="D29" i="4"/>
  <c r="AC27" i="9" l="1"/>
  <c r="AC27" i="10"/>
  <c r="AF27" i="10" s="1"/>
  <c r="AE35" i="10"/>
  <c r="AC19" i="11"/>
  <c r="AC35" i="11"/>
  <c r="AC19" i="12"/>
  <c r="AC35" i="12"/>
  <c r="AC11" i="9"/>
  <c r="AF15" i="9"/>
  <c r="AE27" i="9"/>
  <c r="AC35" i="9"/>
  <c r="AF39" i="9"/>
  <c r="AE11" i="10"/>
  <c r="AF15" i="10"/>
  <c r="AE27" i="10"/>
  <c r="AF32" i="10"/>
  <c r="AE43" i="10"/>
  <c r="AF7" i="11"/>
  <c r="AE19" i="11"/>
  <c r="AF22" i="11"/>
  <c r="AD27" i="11"/>
  <c r="AE35" i="11"/>
  <c r="AF35" i="11" s="1"/>
  <c r="AC43" i="11"/>
  <c r="AF7" i="12"/>
  <c r="AE19" i="12"/>
  <c r="AF23" i="12"/>
  <c r="AE35" i="12"/>
  <c r="AF38" i="12"/>
  <c r="AD43" i="12"/>
  <c r="AF8" i="9"/>
  <c r="AE19" i="9"/>
  <c r="AF23" i="9"/>
  <c r="AF32" i="9"/>
  <c r="AE43" i="9"/>
  <c r="AF7" i="10"/>
  <c r="AE19" i="10"/>
  <c r="AF23" i="10"/>
  <c r="AC35" i="10"/>
  <c r="AF35" i="10" s="1"/>
  <c r="AF39" i="10"/>
  <c r="AE11" i="11"/>
  <c r="AF15" i="11"/>
  <c r="AF24" i="11"/>
  <c r="AF31" i="11"/>
  <c r="AF40" i="11"/>
  <c r="AE11" i="12"/>
  <c r="AF15" i="12"/>
  <c r="AE27" i="12"/>
  <c r="AF31" i="12"/>
  <c r="AF40" i="12"/>
  <c r="AF19" i="12"/>
  <c r="AE20" i="12" s="1"/>
  <c r="AC28" i="12"/>
  <c r="AF27" i="12"/>
  <c r="AE28" i="12" s="1"/>
  <c r="AF35" i="12"/>
  <c r="AE36" i="12" s="1"/>
  <c r="AD20" i="12"/>
  <c r="AD28" i="12"/>
  <c r="AC11" i="12"/>
  <c r="AF14" i="12"/>
  <c r="AF22" i="12"/>
  <c r="AC43" i="12"/>
  <c r="AF30" i="12"/>
  <c r="AF19" i="11"/>
  <c r="AC20" i="11" s="1"/>
  <c r="AF43" i="11"/>
  <c r="AE44" i="11" s="1"/>
  <c r="AD44" i="11"/>
  <c r="AF6" i="11"/>
  <c r="AC27" i="11"/>
  <c r="AF30" i="11"/>
  <c r="AF38" i="11"/>
  <c r="AF14" i="11"/>
  <c r="AC11" i="10"/>
  <c r="AF14" i="10"/>
  <c r="AF22" i="10"/>
  <c r="AC43" i="10"/>
  <c r="AF30" i="10"/>
  <c r="AF19" i="9"/>
  <c r="AC20" i="9" s="1"/>
  <c r="AF27" i="9"/>
  <c r="AC28" i="9" s="1"/>
  <c r="AD20" i="9"/>
  <c r="AF35" i="9"/>
  <c r="AE36" i="9" s="1"/>
  <c r="AE20" i="9"/>
  <c r="AE28" i="9"/>
  <c r="AD36" i="9"/>
  <c r="AC43" i="9"/>
  <c r="AF6" i="9"/>
  <c r="AF14" i="9"/>
  <c r="AF22" i="9"/>
  <c r="AF30" i="9"/>
  <c r="G30" i="1"/>
  <c r="AE20" i="10" l="1"/>
  <c r="AC12" i="9"/>
  <c r="AE36" i="10"/>
  <c r="AC36" i="10"/>
  <c r="AD36" i="10"/>
  <c r="AC36" i="11"/>
  <c r="AD36" i="11"/>
  <c r="AE36" i="11"/>
  <c r="AC28" i="10"/>
  <c r="AE28" i="10"/>
  <c r="AC36" i="9"/>
  <c r="AF19" i="10"/>
  <c r="AE20" i="11"/>
  <c r="AD20" i="11"/>
  <c r="AF11" i="11"/>
  <c r="AC12" i="11" s="1"/>
  <c r="AF11" i="9"/>
  <c r="AD36" i="12"/>
  <c r="AC36" i="12"/>
  <c r="AF11" i="12"/>
  <c r="AC12" i="12" s="1"/>
  <c r="AC20" i="12"/>
  <c r="AF43" i="12"/>
  <c r="AC44" i="12" s="1"/>
  <c r="AC44" i="11"/>
  <c r="AF27" i="11"/>
  <c r="AC28" i="11"/>
  <c r="AF11" i="10"/>
  <c r="AD28" i="10"/>
  <c r="AF43" i="10"/>
  <c r="AC44" i="10"/>
  <c r="AF43" i="9"/>
  <c r="AC44" i="9" s="1"/>
  <c r="AD28" i="9"/>
  <c r="Y41" i="3"/>
  <c r="Y40" i="3"/>
  <c r="Y39" i="3"/>
  <c r="Y38" i="3"/>
  <c r="Y41" i="2"/>
  <c r="Y40" i="2"/>
  <c r="Y39" i="2"/>
  <c r="Y38" i="2"/>
  <c r="Y32" i="2"/>
  <c r="Y31" i="2"/>
  <c r="Y30" i="2"/>
  <c r="Y25" i="2"/>
  <c r="Y24" i="2"/>
  <c r="Y23" i="2"/>
  <c r="Y22" i="2"/>
  <c r="Y16" i="2"/>
  <c r="Y15" i="2"/>
  <c r="Y14" i="2"/>
  <c r="Y32" i="3"/>
  <c r="Y31" i="3"/>
  <c r="Y30" i="3"/>
  <c r="Y25" i="3"/>
  <c r="Y24" i="3"/>
  <c r="Y23" i="3"/>
  <c r="Y22" i="3"/>
  <c r="Y16" i="3"/>
  <c r="Y15" i="3"/>
  <c r="Y14" i="3"/>
  <c r="Y9" i="3"/>
  <c r="Y8" i="3"/>
  <c r="Y7" i="3"/>
  <c r="Y6" i="3"/>
  <c r="Y41" i="4"/>
  <c r="Y40" i="4"/>
  <c r="Y39" i="4"/>
  <c r="Y38" i="4"/>
  <c r="Y32" i="4"/>
  <c r="Y31" i="4"/>
  <c r="Y30" i="4"/>
  <c r="Y25" i="4"/>
  <c r="Y24" i="4"/>
  <c r="Y23" i="4"/>
  <c r="Y22" i="4"/>
  <c r="Y16" i="4"/>
  <c r="Y15" i="4"/>
  <c r="Y14" i="4"/>
  <c r="Y9" i="4"/>
  <c r="Y8" i="4"/>
  <c r="Y7" i="4"/>
  <c r="Y6" i="4"/>
  <c r="AD12" i="11" l="1"/>
  <c r="AE12" i="9"/>
  <c r="AD12" i="9"/>
  <c r="AD20" i="10"/>
  <c r="AC20" i="10"/>
  <c r="AE12" i="11"/>
  <c r="AD12" i="12"/>
  <c r="AE12" i="12"/>
  <c r="AE44" i="12"/>
  <c r="AD44" i="12"/>
  <c r="AD28" i="11"/>
  <c r="AE28" i="11"/>
  <c r="AE12" i="10"/>
  <c r="AD12" i="10"/>
  <c r="AE44" i="10"/>
  <c r="AD44" i="10"/>
  <c r="AC12" i="10"/>
  <c r="AE44" i="9"/>
  <c r="AD44" i="9"/>
  <c r="U12" i="1"/>
  <c r="U11" i="1"/>
  <c r="S12" i="1"/>
  <c r="S11" i="1"/>
  <c r="M30" i="1" l="1"/>
  <c r="M29" i="1"/>
  <c r="K30" i="1"/>
  <c r="K29" i="1"/>
  <c r="I30" i="1"/>
  <c r="I29" i="1"/>
  <c r="G29" i="1"/>
  <c r="E30" i="1"/>
  <c r="E29" i="1"/>
  <c r="C30" i="1"/>
  <c r="C29" i="1"/>
  <c r="U21" i="1"/>
  <c r="U20" i="1"/>
  <c r="S21" i="1"/>
  <c r="S20" i="1"/>
  <c r="Q21" i="1"/>
  <c r="Q20" i="1"/>
  <c r="O20" i="1"/>
  <c r="M21" i="1"/>
  <c r="M20" i="1"/>
  <c r="K21" i="1"/>
  <c r="K20" i="1"/>
  <c r="I21" i="1"/>
  <c r="I20" i="1"/>
  <c r="G21" i="1"/>
  <c r="G20" i="1"/>
  <c r="E21" i="1"/>
  <c r="E20" i="1"/>
  <c r="C21" i="1"/>
  <c r="C20" i="1"/>
  <c r="Q12" i="1"/>
  <c r="Q11" i="1"/>
  <c r="O12" i="1"/>
  <c r="O11" i="1"/>
  <c r="M12" i="1"/>
  <c r="M11" i="1"/>
  <c r="K12" i="1"/>
  <c r="K11" i="1"/>
  <c r="I12" i="1"/>
  <c r="I11" i="1"/>
  <c r="G12" i="1"/>
  <c r="G11" i="1"/>
  <c r="D13" i="4"/>
  <c r="S5" i="4"/>
  <c r="P5" i="4"/>
  <c r="M5" i="4"/>
  <c r="J5" i="4"/>
  <c r="G5" i="4"/>
  <c r="D5" i="4"/>
  <c r="S13" i="4"/>
  <c r="P13" i="4"/>
  <c r="M13" i="4"/>
  <c r="J13" i="4"/>
  <c r="G13" i="4"/>
  <c r="S21" i="4"/>
  <c r="P21" i="4"/>
  <c r="M21" i="4"/>
  <c r="J21" i="4"/>
  <c r="G21" i="4"/>
  <c r="D21" i="4"/>
  <c r="S37" i="4"/>
  <c r="P37" i="4"/>
  <c r="M37" i="4"/>
  <c r="J37" i="4"/>
  <c r="G37" i="4"/>
  <c r="D37" i="4"/>
  <c r="S37" i="2"/>
  <c r="P37" i="2"/>
  <c r="M37" i="2"/>
  <c r="J37" i="2"/>
  <c r="G37" i="2"/>
  <c r="D37" i="2"/>
  <c r="S29" i="2"/>
  <c r="P29" i="2"/>
  <c r="M29" i="2"/>
  <c r="J29" i="2"/>
  <c r="G29" i="2"/>
  <c r="D29" i="2"/>
  <c r="S37" i="3"/>
  <c r="P37" i="3"/>
  <c r="M37" i="3"/>
  <c r="J37" i="3"/>
  <c r="G37" i="3"/>
  <c r="D37" i="3"/>
  <c r="S29" i="3"/>
  <c r="P29" i="3"/>
  <c r="M29" i="3"/>
  <c r="J29" i="3"/>
  <c r="G29" i="3"/>
  <c r="D29" i="3"/>
  <c r="S21" i="3"/>
  <c r="P21" i="3"/>
  <c r="M21" i="3"/>
  <c r="J21" i="3"/>
  <c r="G21" i="3"/>
  <c r="D21" i="3"/>
  <c r="S13" i="3"/>
  <c r="P13" i="3"/>
  <c r="M13" i="3"/>
  <c r="J13" i="3"/>
  <c r="G13" i="3"/>
  <c r="D13" i="3"/>
  <c r="S5" i="3"/>
  <c r="P5" i="3"/>
  <c r="M5" i="3"/>
  <c r="J5" i="3"/>
  <c r="G5" i="3"/>
  <c r="D5" i="3"/>
  <c r="S21" i="2"/>
  <c r="P21" i="2"/>
  <c r="M21" i="2"/>
  <c r="J21" i="2"/>
  <c r="G21" i="2"/>
  <c r="D21" i="2"/>
  <c r="S13" i="2"/>
  <c r="P13" i="2"/>
  <c r="M13" i="2"/>
  <c r="J13" i="2"/>
  <c r="G13" i="2"/>
  <c r="D13" i="2"/>
  <c r="AC6" i="2" l="1"/>
  <c r="AE6" i="2"/>
  <c r="AF6" i="2"/>
  <c r="AC7" i="2"/>
  <c r="AD7" i="2"/>
  <c r="AC8" i="2"/>
  <c r="AE8" i="2"/>
  <c r="AE11" i="2" s="1"/>
  <c r="AD9" i="2"/>
  <c r="AF9" i="2"/>
  <c r="AE10" i="2"/>
  <c r="AD11" i="2"/>
  <c r="AC14" i="2"/>
  <c r="AF14" i="2" s="1"/>
  <c r="AE14" i="2"/>
  <c r="AC15" i="2"/>
  <c r="AD15" i="2"/>
  <c r="AD19" i="2" s="1"/>
  <c r="AC16" i="2"/>
  <c r="AE16" i="2"/>
  <c r="AF16" i="2"/>
  <c r="AD17" i="2"/>
  <c r="AF17" i="2"/>
  <c r="AE18" i="2"/>
  <c r="AE19" i="2"/>
  <c r="AC22" i="2"/>
  <c r="AF22" i="2" s="1"/>
  <c r="AE22" i="2"/>
  <c r="AC23" i="2"/>
  <c r="AD23" i="2"/>
  <c r="AD27" i="2" s="1"/>
  <c r="AC24" i="2"/>
  <c r="AE24" i="2"/>
  <c r="AF24" i="2"/>
  <c r="AD25" i="2"/>
  <c r="AF25" i="2"/>
  <c r="AE26" i="2"/>
  <c r="AE27" i="2"/>
  <c r="AC30" i="2"/>
  <c r="AF30" i="2" s="1"/>
  <c r="AE30" i="2"/>
  <c r="AC31" i="2"/>
  <c r="AD31" i="2"/>
  <c r="AD35" i="2" s="1"/>
  <c r="AC32" i="2"/>
  <c r="AE32" i="2"/>
  <c r="AF32" i="2"/>
  <c r="AD33" i="2"/>
  <c r="AF33" i="2"/>
  <c r="AE34" i="2"/>
  <c r="AE35" i="2"/>
  <c r="AC38" i="2"/>
  <c r="AF38" i="2" s="1"/>
  <c r="AE38" i="2"/>
  <c r="AC39" i="2"/>
  <c r="AD39" i="2"/>
  <c r="AD43" i="2" s="1"/>
  <c r="AC40" i="2"/>
  <c r="AE40" i="2"/>
  <c r="AE43" i="2" s="1"/>
  <c r="AF40" i="2"/>
  <c r="AD41" i="2"/>
  <c r="AF41" i="2"/>
  <c r="AE42" i="2"/>
  <c r="AC6" i="3"/>
  <c r="AF6" i="3" s="1"/>
  <c r="AE6" i="3"/>
  <c r="AC7" i="3"/>
  <c r="AD7" i="3"/>
  <c r="AD11" i="3" s="1"/>
  <c r="AC8" i="3"/>
  <c r="AE8" i="3"/>
  <c r="AE11" i="3" s="1"/>
  <c r="AF8" i="3"/>
  <c r="AD9" i="3"/>
  <c r="AF9" i="3"/>
  <c r="AE10" i="3"/>
  <c r="AC14" i="3"/>
  <c r="AE14" i="3"/>
  <c r="AE19" i="3" s="1"/>
  <c r="AF14" i="3"/>
  <c r="AC15" i="3"/>
  <c r="AD15" i="3"/>
  <c r="AF15" i="3"/>
  <c r="AC16" i="3"/>
  <c r="AE16" i="3"/>
  <c r="AD17" i="3"/>
  <c r="AF17" i="3"/>
  <c r="AE18" i="3"/>
  <c r="AD19" i="3"/>
  <c r="AC22" i="3"/>
  <c r="AE22" i="3"/>
  <c r="AF22" i="3"/>
  <c r="AC23" i="3"/>
  <c r="AF23" i="3" s="1"/>
  <c r="AD23" i="3"/>
  <c r="AC24" i="3"/>
  <c r="AF24" i="3" s="1"/>
  <c r="AE24" i="3"/>
  <c r="AD25" i="3"/>
  <c r="AF25" i="3"/>
  <c r="AE26" i="3"/>
  <c r="AE27" i="3"/>
  <c r="AD27" i="3"/>
  <c r="AC30" i="3"/>
  <c r="AE30" i="3"/>
  <c r="AC31" i="3"/>
  <c r="AF31" i="3" s="1"/>
  <c r="AD31" i="3"/>
  <c r="AC32" i="3"/>
  <c r="AF32" i="3" s="1"/>
  <c r="AE32" i="3"/>
  <c r="AD33" i="3"/>
  <c r="AF33" i="3"/>
  <c r="AE34" i="3"/>
  <c r="AD35" i="3"/>
  <c r="AC38" i="3"/>
  <c r="AE38" i="3"/>
  <c r="AE43" i="3" s="1"/>
  <c r="AC39" i="3"/>
  <c r="AF39" i="3" s="1"/>
  <c r="AC43" i="3"/>
  <c r="AD39" i="3"/>
  <c r="AD43" i="3" s="1"/>
  <c r="AC40" i="3"/>
  <c r="AE40" i="3"/>
  <c r="AF40" i="3"/>
  <c r="AD41" i="3"/>
  <c r="AF41" i="3"/>
  <c r="AE42" i="3"/>
  <c r="AC6" i="4"/>
  <c r="AE6" i="4"/>
  <c r="AF6" i="4"/>
  <c r="AC7" i="4"/>
  <c r="AC11" i="4"/>
  <c r="AD7" i="4"/>
  <c r="AF7" i="4"/>
  <c r="AC8" i="4"/>
  <c r="AE8" i="4"/>
  <c r="AF8" i="4"/>
  <c r="AD9" i="4"/>
  <c r="AF9" i="4" s="1"/>
  <c r="AE10" i="4"/>
  <c r="AE11" i="4"/>
  <c r="AC14" i="4"/>
  <c r="AE14" i="4"/>
  <c r="AE19" i="4" s="1"/>
  <c r="AF14" i="4"/>
  <c r="AC15" i="4"/>
  <c r="AD15" i="4"/>
  <c r="AF15" i="4"/>
  <c r="AC16" i="4"/>
  <c r="AE16" i="4"/>
  <c r="AD17" i="4"/>
  <c r="AF17" i="4"/>
  <c r="AE18" i="4"/>
  <c r="AD19" i="4"/>
  <c r="AC22" i="4"/>
  <c r="AE22" i="4"/>
  <c r="AC23" i="4"/>
  <c r="AF23" i="4" s="1"/>
  <c r="AD23" i="4"/>
  <c r="AC24" i="4"/>
  <c r="AF24" i="4" s="1"/>
  <c r="AE24" i="4"/>
  <c r="AD25" i="4"/>
  <c r="AF25" i="4"/>
  <c r="AE26" i="4"/>
  <c r="AD27" i="4"/>
  <c r="AC30" i="4"/>
  <c r="AF30" i="4" s="1"/>
  <c r="AC35" i="4"/>
  <c r="AE30" i="4"/>
  <c r="AC31" i="4"/>
  <c r="AD31" i="4"/>
  <c r="AD35" i="4" s="1"/>
  <c r="AC32" i="4"/>
  <c r="AE32" i="4"/>
  <c r="AF32" i="4"/>
  <c r="AD33" i="4"/>
  <c r="AF33" i="4"/>
  <c r="AE34" i="4"/>
  <c r="AE35" i="4"/>
  <c r="AC38" i="4"/>
  <c r="AC43" i="4"/>
  <c r="AE38" i="4"/>
  <c r="AE43" i="4" s="1"/>
  <c r="AC39" i="4"/>
  <c r="AD39" i="4"/>
  <c r="AF39" i="4"/>
  <c r="AC40" i="4"/>
  <c r="AE40" i="4"/>
  <c r="AF40" i="4"/>
  <c r="AD41" i="4"/>
  <c r="AF41" i="4" s="1"/>
  <c r="AE42" i="4"/>
  <c r="AF35" i="4"/>
  <c r="AE36" i="4" s="1"/>
  <c r="AE44" i="3" l="1"/>
  <c r="AC27" i="4"/>
  <c r="AF22" i="4"/>
  <c r="AC35" i="3"/>
  <c r="AF30" i="3"/>
  <c r="AF43" i="4"/>
  <c r="AC44" i="4" s="1"/>
  <c r="AC36" i="4"/>
  <c r="AD11" i="4"/>
  <c r="AC11" i="2"/>
  <c r="AF7" i="2"/>
  <c r="AF38" i="4"/>
  <c r="AD36" i="4"/>
  <c r="AC19" i="4"/>
  <c r="AF16" i="4"/>
  <c r="AF11" i="4"/>
  <c r="AC12" i="4" s="1"/>
  <c r="AF38" i="3"/>
  <c r="AC43" i="2"/>
  <c r="AF39" i="2"/>
  <c r="AC35" i="2"/>
  <c r="AF31" i="2"/>
  <c r="AC27" i="2"/>
  <c r="AF23" i="2"/>
  <c r="AC19" i="2"/>
  <c r="AF15" i="2"/>
  <c r="AD43" i="4"/>
  <c r="AF31" i="4"/>
  <c r="AE27" i="4"/>
  <c r="AF43" i="3"/>
  <c r="AE35" i="3"/>
  <c r="AC27" i="3"/>
  <c r="AF16" i="3"/>
  <c r="AC19" i="3"/>
  <c r="AC11" i="3"/>
  <c r="AF7" i="3"/>
  <c r="AF8" i="2"/>
  <c r="AF27" i="2" l="1"/>
  <c r="AF43" i="2"/>
  <c r="AC44" i="2"/>
  <c r="AC20" i="4"/>
  <c r="AF19" i="4"/>
  <c r="AF11" i="2"/>
  <c r="AC28" i="3"/>
  <c r="AF27" i="3"/>
  <c r="AF27" i="4"/>
  <c r="AD28" i="4" s="1"/>
  <c r="AC28" i="4"/>
  <c r="AF11" i="3"/>
  <c r="AC12" i="3"/>
  <c r="AE36" i="3"/>
  <c r="AF19" i="2"/>
  <c r="AF35" i="2"/>
  <c r="AC36" i="2"/>
  <c r="AE12" i="4"/>
  <c r="AD12" i="4"/>
  <c r="AE44" i="4"/>
  <c r="AF19" i="3"/>
  <c r="AC20" i="3"/>
  <c r="AD44" i="3"/>
  <c r="AC44" i="3"/>
  <c r="AD44" i="4"/>
  <c r="AC36" i="3"/>
  <c r="AF35" i="3"/>
  <c r="AD36" i="3" s="1"/>
  <c r="AE20" i="2" l="1"/>
  <c r="AD20" i="2"/>
  <c r="AE28" i="2"/>
  <c r="AD28" i="2"/>
  <c r="AD20" i="3"/>
  <c r="AE20" i="3"/>
  <c r="AD12" i="2"/>
  <c r="AE12" i="2"/>
  <c r="AE36" i="2"/>
  <c r="AD36" i="2"/>
  <c r="AE28" i="4"/>
  <c r="AC12" i="2"/>
  <c r="AE44" i="2"/>
  <c r="AD44" i="2"/>
  <c r="AC20" i="2"/>
  <c r="AE12" i="3"/>
  <c r="AD12" i="3"/>
  <c r="AE28" i="3"/>
  <c r="AD28" i="3"/>
  <c r="AD20" i="4"/>
  <c r="AE20" i="4"/>
  <c r="AC28" i="2"/>
</calcChain>
</file>

<file path=xl/sharedStrings.xml><?xml version="1.0" encoding="utf-8"?>
<sst xmlns="http://schemas.openxmlformats.org/spreadsheetml/2006/main" count="2277" uniqueCount="554">
  <si>
    <t>日期</t>
  </si>
  <si>
    <t>星期</t>
  </si>
  <si>
    <t>主食</t>
  </si>
  <si>
    <t>主菜</t>
  </si>
  <si>
    <t>副菜</t>
  </si>
  <si>
    <t>湯</t>
  </si>
  <si>
    <t>水果</t>
  </si>
  <si>
    <t>營養分析</t>
  </si>
  <si>
    <t>醣類：</t>
  </si>
  <si>
    <t>月</t>
  </si>
  <si>
    <t>脂肪：</t>
  </si>
  <si>
    <t>日</t>
  </si>
  <si>
    <t>蛋白質：</t>
  </si>
  <si>
    <t>熱量：</t>
  </si>
  <si>
    <t>食物類別</t>
    <phoneticPr fontId="19" type="noConversion"/>
  </si>
  <si>
    <t>份數</t>
    <phoneticPr fontId="19" type="noConversion"/>
  </si>
  <si>
    <t>蒸</t>
    <phoneticPr fontId="19" type="noConversion"/>
  </si>
  <si>
    <t>個人量(克)</t>
    <phoneticPr fontId="19" type="noConversion"/>
  </si>
  <si>
    <t>煮</t>
    <phoneticPr fontId="19" type="noConversion"/>
  </si>
  <si>
    <t>炒</t>
    <phoneticPr fontId="19" type="noConversion"/>
  </si>
  <si>
    <t>川燙</t>
    <phoneticPr fontId="19" type="noConversion"/>
  </si>
  <si>
    <t>蛋白質</t>
    <phoneticPr fontId="19" type="noConversion"/>
  </si>
  <si>
    <t>脂肪</t>
    <phoneticPr fontId="19" type="noConversion"/>
  </si>
  <si>
    <t>醣類</t>
    <phoneticPr fontId="19" type="noConversion"/>
  </si>
  <si>
    <t>熱量</t>
    <phoneticPr fontId="19" type="noConversion"/>
  </si>
  <si>
    <t>主食</t>
    <phoneticPr fontId="19" type="noConversion"/>
  </si>
  <si>
    <t>肉</t>
    <phoneticPr fontId="19" type="noConversion"/>
  </si>
  <si>
    <t xml:space="preserve"> </t>
    <phoneticPr fontId="19" type="noConversion"/>
  </si>
  <si>
    <t>菜</t>
    <phoneticPr fontId="19" type="noConversion"/>
  </si>
  <si>
    <t>星期五</t>
    <phoneticPr fontId="19" type="noConversion"/>
  </si>
  <si>
    <t>油</t>
    <phoneticPr fontId="19" type="noConversion"/>
  </si>
  <si>
    <t>水果</t>
    <phoneticPr fontId="19" type="noConversion"/>
  </si>
  <si>
    <t>餐數</t>
    <phoneticPr fontId="19" type="noConversion"/>
  </si>
  <si>
    <t>星期一</t>
    <phoneticPr fontId="19" type="noConversion"/>
  </si>
  <si>
    <t>星期二</t>
    <phoneticPr fontId="19" type="noConversion"/>
  </si>
  <si>
    <t>星期三</t>
    <phoneticPr fontId="19" type="noConversion"/>
  </si>
  <si>
    <t>星期四</t>
    <phoneticPr fontId="19" type="noConversion"/>
  </si>
  <si>
    <t>備註</t>
    <phoneticPr fontId="19" type="noConversion"/>
  </si>
  <si>
    <t>食材以可食量標示</t>
    <phoneticPr fontId="19" type="noConversion"/>
  </si>
  <si>
    <t>滷</t>
    <phoneticPr fontId="19" type="noConversion"/>
  </si>
  <si>
    <t>營養分析(g)</t>
    <phoneticPr fontId="19" type="noConversion"/>
  </si>
  <si>
    <t>烤</t>
    <phoneticPr fontId="19" type="noConversion"/>
  </si>
  <si>
    <t>炸</t>
    <phoneticPr fontId="19" type="noConversion"/>
  </si>
  <si>
    <t>煎</t>
    <phoneticPr fontId="19" type="noConversion"/>
  </si>
  <si>
    <t>地瓜飯</t>
    <phoneticPr fontId="19" type="noConversion"/>
  </si>
  <si>
    <t>高麗菜</t>
    <phoneticPr fontId="19" type="noConversion"/>
  </si>
  <si>
    <t>油菜</t>
    <phoneticPr fontId="19" type="noConversion"/>
  </si>
  <si>
    <t>炒</t>
    <phoneticPr fontId="19" type="noConversion"/>
  </si>
  <si>
    <t>燙</t>
    <phoneticPr fontId="19" type="noConversion"/>
  </si>
  <si>
    <t>烤</t>
    <phoneticPr fontId="19" type="noConversion"/>
  </si>
  <si>
    <t>熱量:</t>
    <phoneticPr fontId="19" type="noConversion"/>
  </si>
  <si>
    <t>五穀飯</t>
    <phoneticPr fontId="19" type="noConversion"/>
  </si>
  <si>
    <t>QQ白飯</t>
    <phoneticPr fontId="19" type="noConversion"/>
  </si>
  <si>
    <t>玉米濃湯(芡)</t>
    <phoneticPr fontId="19" type="noConversion"/>
  </si>
  <si>
    <t>熱量:</t>
    <phoneticPr fontId="19" type="noConversion"/>
  </si>
  <si>
    <t>請張貼在班上佈告欄</t>
    <phoneticPr fontId="19" type="noConversion"/>
  </si>
  <si>
    <t>營養字第004498號</t>
    <phoneticPr fontId="19" type="noConversion"/>
  </si>
  <si>
    <t>營養師：黃毓晴</t>
    <phoneticPr fontId="19" type="noConversion"/>
  </si>
  <si>
    <t>專線：04-8221261</t>
    <phoneticPr fontId="19" type="noConversion"/>
  </si>
  <si>
    <t>電子信箱:epi.food@msa.hinet.net</t>
    <phoneticPr fontId="19" type="noConversion"/>
  </si>
  <si>
    <t>味噌海芽湯</t>
    <phoneticPr fontId="19" type="noConversion"/>
  </si>
  <si>
    <t>卡啦雞腿（炸）</t>
    <phoneticPr fontId="19" type="noConversion"/>
  </si>
  <si>
    <t>滷味</t>
    <phoneticPr fontId="19" type="noConversion"/>
  </si>
  <si>
    <t>照燒里肌</t>
    <phoneticPr fontId="19" type="noConversion"/>
  </si>
  <si>
    <t>關東煮（加）</t>
    <phoneticPr fontId="19" type="noConversion"/>
  </si>
  <si>
    <t>雙色花椰</t>
    <phoneticPr fontId="19" type="noConversion"/>
  </si>
  <si>
    <t>醬燒里肌</t>
    <phoneticPr fontId="19" type="noConversion"/>
  </si>
  <si>
    <t>主食類</t>
    <phoneticPr fontId="19" type="noConversion"/>
  </si>
  <si>
    <t>95g</t>
    <phoneticPr fontId="19" type="noConversion"/>
  </si>
  <si>
    <t>豆魚肉蛋類</t>
    <phoneticPr fontId="19" type="noConversion"/>
  </si>
  <si>
    <t>蔬菜類</t>
    <phoneticPr fontId="19" type="noConversion"/>
  </si>
  <si>
    <t>19g</t>
    <phoneticPr fontId="19" type="noConversion"/>
  </si>
  <si>
    <t>油脂類</t>
    <phoneticPr fontId="19" type="noConversion"/>
  </si>
  <si>
    <t>26g</t>
    <phoneticPr fontId="19" type="noConversion"/>
  </si>
  <si>
    <t>奶類</t>
    <phoneticPr fontId="19" type="noConversion"/>
  </si>
  <si>
    <t>708kcal</t>
    <phoneticPr fontId="19" type="noConversion"/>
  </si>
  <si>
    <t>22g</t>
    <phoneticPr fontId="19" type="noConversion"/>
  </si>
  <si>
    <t>水果類</t>
    <phoneticPr fontId="19" type="noConversion"/>
  </si>
  <si>
    <t>17g</t>
    <phoneticPr fontId="19" type="noConversion"/>
  </si>
  <si>
    <t>23g</t>
    <phoneticPr fontId="19" type="noConversion"/>
  </si>
  <si>
    <t>28g</t>
    <phoneticPr fontId="19" type="noConversion"/>
  </si>
  <si>
    <t>103g</t>
    <phoneticPr fontId="19" type="noConversion"/>
  </si>
  <si>
    <t>644kcal</t>
    <phoneticPr fontId="19" type="noConversion"/>
  </si>
  <si>
    <t>101g</t>
    <phoneticPr fontId="19" type="noConversion"/>
  </si>
  <si>
    <t>690kcal</t>
    <phoneticPr fontId="19" type="noConversion"/>
  </si>
  <si>
    <t>100g</t>
    <phoneticPr fontId="19" type="noConversion"/>
  </si>
  <si>
    <t>蛋白質：</t>
    <phoneticPr fontId="19" type="noConversion"/>
  </si>
  <si>
    <t>667kcal</t>
    <phoneticPr fontId="19" type="noConversion"/>
  </si>
  <si>
    <t>690kcal</t>
    <phoneticPr fontId="19" type="noConversion"/>
  </si>
  <si>
    <t>98g</t>
    <phoneticPr fontId="19" type="noConversion"/>
  </si>
  <si>
    <t>720kcal</t>
    <phoneticPr fontId="19" type="noConversion"/>
  </si>
  <si>
    <t>99g</t>
    <phoneticPr fontId="19" type="noConversion"/>
  </si>
  <si>
    <t>686kcal</t>
    <phoneticPr fontId="19" type="noConversion"/>
  </si>
  <si>
    <t>696kcal</t>
    <phoneticPr fontId="19" type="noConversion"/>
  </si>
  <si>
    <t>97g</t>
    <phoneticPr fontId="19" type="noConversion"/>
  </si>
  <si>
    <t>24g</t>
    <phoneticPr fontId="19" type="noConversion"/>
  </si>
  <si>
    <t>27g</t>
    <phoneticPr fontId="19" type="noConversion"/>
  </si>
  <si>
    <t>677kcal</t>
    <phoneticPr fontId="19" type="noConversion"/>
  </si>
  <si>
    <t>705kcal</t>
    <phoneticPr fontId="19" type="noConversion"/>
  </si>
  <si>
    <t>685kcal</t>
    <phoneticPr fontId="19" type="noConversion"/>
  </si>
  <si>
    <t>697kcal</t>
    <phoneticPr fontId="19" type="noConversion"/>
  </si>
  <si>
    <t>20g</t>
    <phoneticPr fontId="19" type="noConversion"/>
  </si>
  <si>
    <t>25g</t>
    <phoneticPr fontId="19" type="noConversion"/>
  </si>
  <si>
    <t>672kcal</t>
    <phoneticPr fontId="19" type="noConversion"/>
  </si>
  <si>
    <t>客家小炒(海)</t>
    <phoneticPr fontId="19" type="noConversion"/>
  </si>
  <si>
    <t>100g</t>
    <phoneticPr fontId="19" type="noConversion"/>
  </si>
  <si>
    <t>26g</t>
    <phoneticPr fontId="19" type="noConversion"/>
  </si>
  <si>
    <t>五穀飯</t>
    <phoneticPr fontId="19" type="noConversion"/>
  </si>
  <si>
    <t>炸醬麵</t>
    <phoneticPr fontId="19" type="noConversion"/>
  </si>
  <si>
    <t>夜市大香雞排（炸）</t>
    <phoneticPr fontId="19" type="noConversion"/>
  </si>
  <si>
    <t>醬汁肉片</t>
    <phoneticPr fontId="19" type="noConversion"/>
  </si>
  <si>
    <t>三杯雞丁</t>
    <phoneticPr fontId="19" type="noConversion"/>
  </si>
  <si>
    <t>芹菜甜不辣（加）</t>
    <phoneticPr fontId="19" type="noConversion"/>
  </si>
  <si>
    <t>煎蘿蔔糕(成)</t>
    <phoneticPr fontId="19" type="noConversion"/>
  </si>
  <si>
    <t>碎肉豆腐</t>
    <phoneticPr fontId="19" type="noConversion"/>
  </si>
  <si>
    <t>柴魚蒸蛋</t>
    <phoneticPr fontId="19" type="noConversion"/>
  </si>
  <si>
    <t>滷味</t>
    <phoneticPr fontId="19" type="noConversion"/>
  </si>
  <si>
    <t>黃瓜魷魚什錦（海）</t>
    <phoneticPr fontId="19" type="noConversion"/>
  </si>
  <si>
    <t>沙茶筍片</t>
    <phoneticPr fontId="19" type="noConversion"/>
  </si>
  <si>
    <t>油菜</t>
    <phoneticPr fontId="19" type="noConversion"/>
  </si>
  <si>
    <t>青江菜</t>
    <phoneticPr fontId="19" type="noConversion"/>
  </si>
  <si>
    <t>高麗菜</t>
    <phoneticPr fontId="19" type="noConversion"/>
  </si>
  <si>
    <t>小白菜</t>
    <phoneticPr fontId="19" type="noConversion"/>
  </si>
  <si>
    <t>大白菜</t>
    <phoneticPr fontId="19" type="noConversion"/>
  </si>
  <si>
    <t>味噌豆腐湯</t>
    <phoneticPr fontId="19" type="noConversion"/>
  </si>
  <si>
    <t>紫菜蛋花湯</t>
    <phoneticPr fontId="19" type="noConversion"/>
  </si>
  <si>
    <t>冬瓜排骨湯</t>
    <phoneticPr fontId="19" type="noConversion"/>
  </si>
  <si>
    <t>冬瓜鴨肉</t>
    <phoneticPr fontId="19" type="noConversion"/>
  </si>
  <si>
    <t>卡啦雞腿（炸）</t>
    <phoneticPr fontId="19" type="noConversion"/>
  </si>
  <si>
    <t>三杯雞</t>
    <phoneticPr fontId="19" type="noConversion"/>
  </si>
  <si>
    <t>檸檬雞翅</t>
    <phoneticPr fontId="19" type="noConversion"/>
  </si>
  <si>
    <t>蔥燒豆腐</t>
    <phoneticPr fontId="19" type="noConversion"/>
  </si>
  <si>
    <t>三色玉米</t>
    <phoneticPr fontId="19" type="noConversion"/>
  </si>
  <si>
    <t>關東煮（加）</t>
    <phoneticPr fontId="19" type="noConversion"/>
  </si>
  <si>
    <t>洋蔥豬柳</t>
    <phoneticPr fontId="19" type="noConversion"/>
  </si>
  <si>
    <t>柳葉魚（炸）（成）（海）</t>
    <phoneticPr fontId="19" type="noConversion"/>
  </si>
  <si>
    <t>番茄炒蛋</t>
    <phoneticPr fontId="19" type="noConversion"/>
  </si>
  <si>
    <t>塔香海帶根</t>
    <phoneticPr fontId="19" type="noConversion"/>
  </si>
  <si>
    <t>螞蟻上樹</t>
    <phoneticPr fontId="19" type="noConversion"/>
  </si>
  <si>
    <t>玉米濃湯(芡)</t>
    <phoneticPr fontId="19" type="noConversion"/>
  </si>
  <si>
    <t>鮮蔬什錦湯</t>
    <phoneticPr fontId="19" type="noConversion"/>
  </si>
  <si>
    <t>紫菜蛋花湯</t>
    <phoneticPr fontId="19" type="noConversion"/>
  </si>
  <si>
    <t>味噌豆腐湯</t>
    <phoneticPr fontId="19" type="noConversion"/>
  </si>
  <si>
    <t>米</t>
    <phoneticPr fontId="19" type="noConversion"/>
  </si>
  <si>
    <t>雞蛋</t>
    <phoneticPr fontId="19" type="noConversion"/>
  </si>
  <si>
    <t>冬粉</t>
    <phoneticPr fontId="19" type="noConversion"/>
  </si>
  <si>
    <t>香菇</t>
    <phoneticPr fontId="19" type="noConversion"/>
  </si>
  <si>
    <t>高麗菜</t>
    <phoneticPr fontId="19" type="noConversion"/>
  </si>
  <si>
    <t>炒</t>
    <phoneticPr fontId="19" type="noConversion"/>
  </si>
  <si>
    <t>生鮮里肌肉</t>
    <phoneticPr fontId="19" type="noConversion"/>
  </si>
  <si>
    <t>甜不辣</t>
    <phoneticPr fontId="19" type="noConversion"/>
  </si>
  <si>
    <t>加</t>
    <phoneticPr fontId="19" type="noConversion"/>
  </si>
  <si>
    <t>紅蘿蔔丁</t>
    <phoneticPr fontId="19" type="noConversion"/>
  </si>
  <si>
    <t>豆腐</t>
    <phoneticPr fontId="19" type="noConversion"/>
  </si>
  <si>
    <t>黑糯米</t>
    <phoneticPr fontId="19" type="noConversion"/>
  </si>
  <si>
    <t>芹菜</t>
    <phoneticPr fontId="19" type="noConversion"/>
  </si>
  <si>
    <t>蘿蔔</t>
    <phoneticPr fontId="19" type="noConversion"/>
  </si>
  <si>
    <t>糙米</t>
    <phoneticPr fontId="19" type="noConversion"/>
  </si>
  <si>
    <t>洋蔥</t>
    <phoneticPr fontId="19" type="noConversion"/>
  </si>
  <si>
    <t>綠豆</t>
    <phoneticPr fontId="19" type="noConversion"/>
  </si>
  <si>
    <t>豬血</t>
    <phoneticPr fontId="19" type="noConversion"/>
  </si>
  <si>
    <t>海帶結</t>
    <phoneticPr fontId="19" type="noConversion"/>
  </si>
  <si>
    <t>玉米塊</t>
    <phoneticPr fontId="19" type="noConversion"/>
  </si>
  <si>
    <t>對切帶骨雞胸肉</t>
    <phoneticPr fontId="19" type="noConversion"/>
  </si>
  <si>
    <t>煎蘿蔔糕</t>
    <phoneticPr fontId="19" type="noConversion"/>
  </si>
  <si>
    <t>黃瓜</t>
    <phoneticPr fontId="19" type="noConversion"/>
  </si>
  <si>
    <t>薑絲</t>
    <phoneticPr fontId="19" type="noConversion"/>
  </si>
  <si>
    <t>洋蔥</t>
    <phoneticPr fontId="19" type="noConversion"/>
  </si>
  <si>
    <t>紅蘿蔔</t>
    <phoneticPr fontId="19" type="noConversion"/>
  </si>
  <si>
    <t>豆干丁</t>
    <phoneticPr fontId="19" type="noConversion"/>
  </si>
  <si>
    <t>生鮮豬肉片</t>
    <phoneticPr fontId="19" type="noConversion"/>
  </si>
  <si>
    <t>絞肉</t>
    <phoneticPr fontId="19" type="noConversion"/>
  </si>
  <si>
    <t>魷魚</t>
    <phoneticPr fontId="19" type="noConversion"/>
  </si>
  <si>
    <t>紫菜</t>
    <phoneticPr fontId="19" type="noConversion"/>
  </si>
  <si>
    <t>蒜泥</t>
    <phoneticPr fontId="19" type="noConversion"/>
  </si>
  <si>
    <t>麵條</t>
    <phoneticPr fontId="19" type="noConversion"/>
  </si>
  <si>
    <t>生鮮雞丁</t>
    <phoneticPr fontId="19" type="noConversion"/>
  </si>
  <si>
    <t>筍片</t>
    <phoneticPr fontId="19" type="noConversion"/>
  </si>
  <si>
    <t>冬瓜丁</t>
    <phoneticPr fontId="19" type="noConversion"/>
  </si>
  <si>
    <t>薑片</t>
    <phoneticPr fontId="19" type="noConversion"/>
  </si>
  <si>
    <t>柴魚片</t>
    <phoneticPr fontId="19" type="noConversion"/>
  </si>
  <si>
    <t>紅蘿蔔片</t>
    <phoneticPr fontId="19" type="noConversion"/>
  </si>
  <si>
    <t>排骨</t>
    <phoneticPr fontId="19" type="noConversion"/>
  </si>
  <si>
    <t>九層塔</t>
    <phoneticPr fontId="19" type="noConversion"/>
  </si>
  <si>
    <t>馬鈴薯</t>
    <phoneticPr fontId="19" type="noConversion"/>
  </si>
  <si>
    <t>杏鮑菇</t>
    <phoneticPr fontId="19" type="noConversion"/>
  </si>
  <si>
    <t>玉米</t>
    <phoneticPr fontId="19" type="noConversion"/>
  </si>
  <si>
    <t>蔥</t>
    <phoneticPr fontId="19" type="noConversion"/>
  </si>
  <si>
    <t>菇類</t>
    <phoneticPr fontId="19" type="noConversion"/>
  </si>
  <si>
    <t>九層塔</t>
    <phoneticPr fontId="19" type="noConversion"/>
  </si>
  <si>
    <t>紅蘿蔔丁</t>
    <phoneticPr fontId="19" type="noConversion"/>
  </si>
  <si>
    <t>生鮮鴨肉</t>
    <phoneticPr fontId="19" type="noConversion"/>
  </si>
  <si>
    <t>蕃茄</t>
    <phoneticPr fontId="19" type="noConversion"/>
  </si>
  <si>
    <t>高麗菜絲</t>
    <phoneticPr fontId="19" type="noConversion"/>
  </si>
  <si>
    <t>糙米</t>
    <phoneticPr fontId="19" type="noConversion"/>
  </si>
  <si>
    <t>青豆仁</t>
    <phoneticPr fontId="19" type="noConversion"/>
  </si>
  <si>
    <t>紅蘿蔔絲</t>
    <phoneticPr fontId="19" type="noConversion"/>
  </si>
  <si>
    <t>綠豆</t>
    <phoneticPr fontId="19" type="noConversion"/>
  </si>
  <si>
    <t>洋蔥絲</t>
    <phoneticPr fontId="19" type="noConversion"/>
  </si>
  <si>
    <t>大黃瓜片</t>
    <phoneticPr fontId="19" type="noConversion"/>
  </si>
  <si>
    <t>生鮮雞腿</t>
    <phoneticPr fontId="19" type="noConversion"/>
  </si>
  <si>
    <t>魚漿製品</t>
    <phoneticPr fontId="19" type="noConversion"/>
  </si>
  <si>
    <t>海帶根</t>
    <phoneticPr fontId="19" type="noConversion"/>
  </si>
  <si>
    <t>蘿蔔</t>
    <phoneticPr fontId="19" type="noConversion"/>
  </si>
  <si>
    <t>鳥蛋</t>
    <phoneticPr fontId="19" type="noConversion"/>
  </si>
  <si>
    <t>米血</t>
    <phoneticPr fontId="19" type="noConversion"/>
  </si>
  <si>
    <t>生鮮豬肉</t>
    <phoneticPr fontId="19" type="noConversion"/>
  </si>
  <si>
    <t>木耳絲</t>
    <phoneticPr fontId="19" type="noConversion"/>
  </si>
  <si>
    <t>豬絞肉</t>
    <phoneticPr fontId="19" type="noConversion"/>
  </si>
  <si>
    <t>生鮮雞翅</t>
    <phoneticPr fontId="19" type="noConversion"/>
  </si>
  <si>
    <t>柳葉魚</t>
    <phoneticPr fontId="19" type="noConversion"/>
  </si>
  <si>
    <t>成</t>
    <phoneticPr fontId="19" type="noConversion"/>
  </si>
  <si>
    <t>檸檬片</t>
    <phoneticPr fontId="19" type="noConversion"/>
  </si>
  <si>
    <t>豬血</t>
    <phoneticPr fontId="19" type="noConversion"/>
  </si>
  <si>
    <t>海帶結</t>
    <phoneticPr fontId="19" type="noConversion"/>
  </si>
  <si>
    <t>玉米塊</t>
    <phoneticPr fontId="19" type="noConversion"/>
  </si>
  <si>
    <t>筍絲</t>
    <phoneticPr fontId="19" type="noConversion"/>
  </si>
  <si>
    <t>木耳</t>
    <phoneticPr fontId="19" type="noConversion"/>
  </si>
  <si>
    <t>西芹</t>
    <phoneticPr fontId="19" type="noConversion"/>
  </si>
  <si>
    <t>豆乾</t>
    <phoneticPr fontId="19" type="noConversion"/>
  </si>
  <si>
    <t>海帶芽</t>
    <phoneticPr fontId="19" type="noConversion"/>
  </si>
  <si>
    <t>豬肉絲</t>
    <phoneticPr fontId="19" type="noConversion"/>
  </si>
  <si>
    <t>乾魷魚</t>
    <phoneticPr fontId="19" type="noConversion"/>
  </si>
  <si>
    <t>白花椰菜</t>
    <phoneticPr fontId="19" type="noConversion"/>
  </si>
  <si>
    <t>綠花椰菜</t>
    <phoneticPr fontId="19" type="noConversion"/>
  </si>
  <si>
    <t>1月第一週菜單明細</t>
    <phoneticPr fontId="19" type="noConversion"/>
  </si>
  <si>
    <t>1月第二週菜單明細</t>
    <phoneticPr fontId="19" type="noConversion"/>
  </si>
  <si>
    <t>1月第三週菜單明細</t>
    <phoneticPr fontId="19" type="noConversion"/>
  </si>
  <si>
    <t>滷</t>
    <phoneticPr fontId="19" type="noConversion"/>
  </si>
  <si>
    <t>月</t>
    <phoneticPr fontId="19" type="noConversion"/>
  </si>
  <si>
    <t>什錦蛋炒飯</t>
    <phoneticPr fontId="19" type="noConversion"/>
  </si>
  <si>
    <t>米</t>
    <phoneticPr fontId="19" type="noConversion"/>
  </si>
  <si>
    <t>玉米粒</t>
    <phoneticPr fontId="19" type="noConversion"/>
  </si>
  <si>
    <t>肉絲</t>
    <phoneticPr fontId="19" type="noConversion"/>
  </si>
  <si>
    <t>青豆仁</t>
    <phoneticPr fontId="19" type="noConversion"/>
  </si>
  <si>
    <t>菠菜</t>
    <phoneticPr fontId="19" type="noConversion"/>
  </si>
  <si>
    <t>菠菜</t>
    <phoneticPr fontId="19" type="noConversion"/>
  </si>
  <si>
    <t>地瓜飯</t>
    <phoneticPr fontId="19" type="noConversion"/>
  </si>
  <si>
    <t>日式豬里肌</t>
    <phoneticPr fontId="19" type="noConversion"/>
  </si>
  <si>
    <t>去殼茶葉蛋</t>
    <phoneticPr fontId="19" type="noConversion"/>
  </si>
  <si>
    <t>什錦玉米筍</t>
    <phoneticPr fontId="19" type="noConversion"/>
  </si>
  <si>
    <t>菠菜</t>
    <phoneticPr fontId="19" type="noConversion"/>
  </si>
  <si>
    <t>蘿蔔湯</t>
    <phoneticPr fontId="19" type="noConversion"/>
  </si>
  <si>
    <t xml:space="preserve"> </t>
    <phoneticPr fontId="19" type="noConversion"/>
  </si>
  <si>
    <t>米</t>
    <phoneticPr fontId="19" type="noConversion"/>
  </si>
  <si>
    <t>生鮮豬里肌</t>
    <phoneticPr fontId="19" type="noConversion"/>
  </si>
  <si>
    <t>雞蛋</t>
    <phoneticPr fontId="19" type="noConversion"/>
  </si>
  <si>
    <t>玉米筍</t>
    <phoneticPr fontId="19" type="noConversion"/>
  </si>
  <si>
    <t>蘿蔔</t>
    <phoneticPr fontId="19" type="noConversion"/>
  </si>
  <si>
    <t>地瓜</t>
    <phoneticPr fontId="19" type="noConversion"/>
  </si>
  <si>
    <t>筍片</t>
    <phoneticPr fontId="19" type="noConversion"/>
  </si>
  <si>
    <t>排骨</t>
    <phoneticPr fontId="19" type="noConversion"/>
  </si>
  <si>
    <t>香菇</t>
    <phoneticPr fontId="19" type="noConversion"/>
  </si>
  <si>
    <t>木耳</t>
    <phoneticPr fontId="19" type="noConversion"/>
  </si>
  <si>
    <t>蒸</t>
    <phoneticPr fontId="19" type="noConversion"/>
  </si>
  <si>
    <t>烤</t>
    <phoneticPr fontId="19" type="noConversion"/>
  </si>
  <si>
    <t>永靖國小  -家嘉菜單</t>
    <phoneticPr fontId="19" type="noConversion"/>
  </si>
  <si>
    <t>大黃瓜湯</t>
    <phoneticPr fontId="19" type="noConversion"/>
  </si>
  <si>
    <t>紫菜豆腐湯</t>
    <phoneticPr fontId="19" type="noConversion"/>
  </si>
  <si>
    <t>大黃瓜</t>
    <phoneticPr fontId="19" type="noConversion"/>
  </si>
  <si>
    <t>三杯杏鮑菇</t>
    <phoneticPr fontId="19" type="noConversion"/>
  </si>
  <si>
    <t>鮮菇什錦</t>
    <phoneticPr fontId="19" type="noConversion"/>
  </si>
  <si>
    <t>海苔肉鬆飯</t>
    <phoneticPr fontId="19" type="noConversion"/>
  </si>
  <si>
    <t>香菇滷蛋</t>
    <phoneticPr fontId="19" type="noConversion"/>
  </si>
  <si>
    <t>海苔肉鬆</t>
    <phoneticPr fontId="19" type="noConversion"/>
  </si>
  <si>
    <t>鐵路排骨</t>
    <phoneticPr fontId="19" type="noConversion"/>
  </si>
  <si>
    <t>滿漢香腸(加)</t>
    <phoneticPr fontId="19" type="noConversion"/>
  </si>
  <si>
    <t>香腸</t>
    <phoneticPr fontId="19" type="noConversion"/>
  </si>
  <si>
    <t>加</t>
    <phoneticPr fontId="19" type="noConversion"/>
  </si>
  <si>
    <t>冬瓜薑絲湯</t>
    <phoneticPr fontId="19" type="noConversion"/>
  </si>
  <si>
    <t>冬瓜</t>
    <phoneticPr fontId="19" type="noConversion"/>
  </si>
  <si>
    <t>薑絲</t>
    <phoneticPr fontId="19" type="noConversion"/>
  </si>
  <si>
    <t>106年1月份</t>
    <phoneticPr fontId="19" type="noConversion"/>
  </si>
  <si>
    <t>青江菜/鮮乳或保久乳</t>
    <phoneticPr fontId="19" type="noConversion"/>
  </si>
  <si>
    <t>永靖國小  -家嘉菜單</t>
    <phoneticPr fontId="19" type="noConversion"/>
  </si>
  <si>
    <t>106年2月份</t>
    <phoneticPr fontId="19" type="noConversion"/>
  </si>
  <si>
    <t>請張貼在班上佈告欄</t>
    <phoneticPr fontId="19" type="noConversion"/>
  </si>
  <si>
    <t>QQ白飯</t>
    <phoneticPr fontId="19" type="noConversion"/>
  </si>
  <si>
    <t>五穀飯</t>
    <phoneticPr fontId="19" type="noConversion"/>
  </si>
  <si>
    <t>海苔肉鬆飯</t>
    <phoneticPr fontId="19" type="noConversion"/>
  </si>
  <si>
    <t>地瓜飯</t>
    <phoneticPr fontId="19" type="noConversion"/>
  </si>
  <si>
    <t>蕃茄蛋包飯</t>
    <phoneticPr fontId="19" type="noConversion"/>
  </si>
  <si>
    <t>香滷雞翅</t>
    <phoneticPr fontId="19" type="noConversion"/>
  </si>
  <si>
    <t>照燒豬排</t>
    <phoneticPr fontId="19" type="noConversion"/>
  </si>
  <si>
    <t>夜市帶骨大雞胸</t>
    <phoneticPr fontId="19" type="noConversion"/>
  </si>
  <si>
    <t>蒜泥白肉</t>
    <phoneticPr fontId="19" type="noConversion"/>
  </si>
  <si>
    <t>香菇雞</t>
    <phoneticPr fontId="19" type="noConversion"/>
  </si>
  <si>
    <t>椒鹽白頁(豆)</t>
    <phoneticPr fontId="19" type="noConversion"/>
  </si>
  <si>
    <t>芹香甜不辣(成)</t>
    <phoneticPr fontId="19" type="noConversion"/>
  </si>
  <si>
    <t>洋蔥豬柳</t>
    <phoneticPr fontId="19" type="noConversion"/>
  </si>
  <si>
    <t>椒鹽魷魚條(海)</t>
    <phoneticPr fontId="19" type="noConversion"/>
  </si>
  <si>
    <t>筍片什錦</t>
    <phoneticPr fontId="19" type="noConversion"/>
  </si>
  <si>
    <t>三杯杏鮑菇</t>
    <phoneticPr fontId="19" type="noConversion"/>
  </si>
  <si>
    <t>滷味</t>
    <phoneticPr fontId="19" type="noConversion"/>
  </si>
  <si>
    <t>九層海蓉</t>
    <phoneticPr fontId="19" type="noConversion"/>
  </si>
  <si>
    <t>番茄炒蛋</t>
    <phoneticPr fontId="19" type="noConversion"/>
  </si>
  <si>
    <t>混炒黑輪(成)</t>
    <phoneticPr fontId="19" type="noConversion"/>
  </si>
  <si>
    <t>油菜</t>
    <phoneticPr fontId="19" type="noConversion"/>
  </si>
  <si>
    <t>青江菜/鮮乳或保久乳</t>
    <phoneticPr fontId="19" type="noConversion"/>
  </si>
  <si>
    <t>高麗菜</t>
    <phoneticPr fontId="19" type="noConversion"/>
  </si>
  <si>
    <t>菠菜</t>
    <phoneticPr fontId="19" type="noConversion"/>
  </si>
  <si>
    <t>大白菜</t>
    <phoneticPr fontId="19" type="noConversion"/>
  </si>
  <si>
    <t>紫菜蛋花湯</t>
    <phoneticPr fontId="19" type="noConversion"/>
  </si>
  <si>
    <t>味噌豆腐湯(豆)</t>
    <phoneticPr fontId="19" type="noConversion"/>
  </si>
  <si>
    <t>大黃瓜湯</t>
    <phoneticPr fontId="19" type="noConversion"/>
  </si>
  <si>
    <t>玉米濃湯</t>
    <phoneticPr fontId="19" type="noConversion"/>
  </si>
  <si>
    <t>菜頭湯</t>
    <phoneticPr fontId="19" type="noConversion"/>
  </si>
  <si>
    <t>熱量:</t>
    <phoneticPr fontId="19" type="noConversion"/>
  </si>
  <si>
    <t>醣類：</t>
    <phoneticPr fontId="19" type="noConversion"/>
  </si>
  <si>
    <t>起士海鮮焗烤通心麵</t>
    <phoneticPr fontId="19" type="noConversion"/>
  </si>
  <si>
    <t>香滷雞塊</t>
    <phoneticPr fontId="19" type="noConversion"/>
  </si>
  <si>
    <t>醬燒里肌</t>
    <phoneticPr fontId="19" type="noConversion"/>
  </si>
  <si>
    <t>卡啦雞腿（炸）</t>
    <phoneticPr fontId="19" type="noConversion"/>
  </si>
  <si>
    <t>菲力雞胸肉</t>
    <phoneticPr fontId="19" type="noConversion"/>
  </si>
  <si>
    <t>日式豬里肌</t>
    <phoneticPr fontId="19" type="noConversion"/>
  </si>
  <si>
    <t>酸菜蔬菜鍋（醃）</t>
    <phoneticPr fontId="19" type="noConversion"/>
  </si>
  <si>
    <t>糖醋魚丁(海)(炸)</t>
    <phoneticPr fontId="19" type="noConversion"/>
  </si>
  <si>
    <t>關東煮（加）</t>
    <phoneticPr fontId="19" type="noConversion"/>
  </si>
  <si>
    <t>洋蔥滑蛋</t>
    <phoneticPr fontId="19" type="noConversion"/>
  </si>
  <si>
    <t>碎肉鳥蛋</t>
    <phoneticPr fontId="19" type="noConversion"/>
  </si>
  <si>
    <t>鮮菇什錦</t>
    <phoneticPr fontId="19" type="noConversion"/>
  </si>
  <si>
    <t>雙色花椰</t>
    <phoneticPr fontId="19" type="noConversion"/>
  </si>
  <si>
    <t>什錦玉米筍</t>
    <phoneticPr fontId="19" type="noConversion"/>
  </si>
  <si>
    <t>彩椒什錦</t>
    <phoneticPr fontId="19" type="noConversion"/>
  </si>
  <si>
    <t>玉米濃湯(芡)</t>
    <phoneticPr fontId="19" type="noConversion"/>
  </si>
  <si>
    <t>味噌海芽湯</t>
    <phoneticPr fontId="19" type="noConversion"/>
  </si>
  <si>
    <t>紫菜豆腐湯(豆)</t>
    <phoneticPr fontId="19" type="noConversion"/>
  </si>
  <si>
    <t>蘿蔔湯</t>
    <phoneticPr fontId="19" type="noConversion"/>
  </si>
  <si>
    <t>什錦鮮蔬湯</t>
    <phoneticPr fontId="19" type="noConversion"/>
  </si>
  <si>
    <t>醣類：</t>
    <phoneticPr fontId="19" type="noConversion"/>
  </si>
  <si>
    <t>芝麻雞塊</t>
    <phoneticPr fontId="19" type="noConversion"/>
  </si>
  <si>
    <t>烤地瓜條</t>
    <phoneticPr fontId="19" type="noConversion"/>
  </si>
  <si>
    <t>花椰菜</t>
    <phoneticPr fontId="19" type="noConversion"/>
  </si>
  <si>
    <t>QQ白飯</t>
    <phoneticPr fontId="19" type="noConversion"/>
  </si>
  <si>
    <t>五穀飯</t>
    <phoneticPr fontId="19" type="noConversion"/>
  </si>
  <si>
    <t>海苔肉鬆飯</t>
    <phoneticPr fontId="19" type="noConversion"/>
  </si>
  <si>
    <t>地瓜飯</t>
    <phoneticPr fontId="19" type="noConversion"/>
  </si>
  <si>
    <t>蕃茄蛋包飯</t>
    <phoneticPr fontId="19" type="noConversion"/>
  </si>
  <si>
    <t>照燒豬排</t>
    <phoneticPr fontId="19" type="noConversion"/>
  </si>
  <si>
    <t>芝麻雞腿</t>
    <phoneticPr fontId="19" type="noConversion"/>
  </si>
  <si>
    <t>塔香鹹酥雞（炸）</t>
    <phoneticPr fontId="19" type="noConversion"/>
  </si>
  <si>
    <t>無骨里肌肉</t>
    <phoneticPr fontId="19" type="noConversion"/>
  </si>
  <si>
    <t>菲力雞胸肉</t>
    <phoneticPr fontId="19" type="noConversion"/>
  </si>
  <si>
    <t>蒜茸豆腐</t>
    <phoneticPr fontId="19" type="noConversion"/>
  </si>
  <si>
    <t>小瓜香腸(成)</t>
    <phoneticPr fontId="19" type="noConversion"/>
  </si>
  <si>
    <t>混炒魷魚(海)</t>
    <phoneticPr fontId="19" type="noConversion"/>
  </si>
  <si>
    <t>紅蘿蔔炒蛋</t>
    <phoneticPr fontId="19" type="noConversion"/>
  </si>
  <si>
    <t>黑胡椒豬柳</t>
    <phoneticPr fontId="19" type="noConversion"/>
  </si>
  <si>
    <t>泡菜什錦（醃）</t>
    <phoneticPr fontId="19" type="noConversion"/>
  </si>
  <si>
    <t>什錦玉米筍</t>
    <phoneticPr fontId="19" type="noConversion"/>
  </si>
  <si>
    <t>黃瓜鮮菇</t>
    <phoneticPr fontId="19" type="noConversion"/>
  </si>
  <si>
    <t>壽喜燒</t>
    <phoneticPr fontId="19" type="noConversion"/>
  </si>
  <si>
    <t>雙色花椰</t>
    <phoneticPr fontId="19" type="noConversion"/>
  </si>
  <si>
    <t>油菜</t>
    <phoneticPr fontId="19" type="noConversion"/>
  </si>
  <si>
    <t>青江菜</t>
    <phoneticPr fontId="19" type="noConversion"/>
  </si>
  <si>
    <t>高麗菜</t>
    <phoneticPr fontId="19" type="noConversion"/>
  </si>
  <si>
    <t>小白菜</t>
    <phoneticPr fontId="19" type="noConversion"/>
  </si>
  <si>
    <t>大白菜</t>
    <phoneticPr fontId="19" type="noConversion"/>
  </si>
  <si>
    <t>酸辣湯(芡)</t>
    <phoneticPr fontId="19" type="noConversion"/>
  </si>
  <si>
    <t>蘿蔔湯</t>
    <phoneticPr fontId="19" type="noConversion"/>
  </si>
  <si>
    <t>冬瓜薑絲湯</t>
    <phoneticPr fontId="19" type="noConversion"/>
  </si>
  <si>
    <t>味噌海芽湯</t>
    <phoneticPr fontId="19" type="noConversion"/>
  </si>
  <si>
    <t>筍片排骨湯</t>
    <phoneticPr fontId="19" type="noConversion"/>
  </si>
  <si>
    <t>熱量:</t>
    <phoneticPr fontId="19" type="noConversion"/>
  </si>
  <si>
    <t>營養師：黃毓晴</t>
    <phoneticPr fontId="19" type="noConversion"/>
  </si>
  <si>
    <t>專線：04-8221261</t>
    <phoneticPr fontId="19" type="noConversion"/>
  </si>
  <si>
    <t>電子信箱:epi.food@msa.hinet.net</t>
    <phoneticPr fontId="19" type="noConversion"/>
  </si>
  <si>
    <t>營養字第004498號</t>
    <phoneticPr fontId="19" type="noConversion"/>
  </si>
  <si>
    <t>2月第一週菜單明細</t>
    <phoneticPr fontId="19" type="noConversion"/>
  </si>
  <si>
    <t>食材以可食量標示</t>
    <phoneticPr fontId="19" type="noConversion"/>
  </si>
  <si>
    <t>備註</t>
    <phoneticPr fontId="19" type="noConversion"/>
  </si>
  <si>
    <t>營養分析(g)</t>
    <phoneticPr fontId="19" type="noConversion"/>
  </si>
  <si>
    <t>食物類別</t>
    <phoneticPr fontId="19" type="noConversion"/>
  </si>
  <si>
    <t>份數</t>
    <phoneticPr fontId="19" type="noConversion"/>
  </si>
  <si>
    <t>蒸</t>
    <phoneticPr fontId="19" type="noConversion"/>
  </si>
  <si>
    <t>個人量(克)</t>
    <phoneticPr fontId="19" type="noConversion"/>
  </si>
  <si>
    <t>滷</t>
    <phoneticPr fontId="19" type="noConversion"/>
  </si>
  <si>
    <t>炒</t>
    <phoneticPr fontId="19" type="noConversion"/>
  </si>
  <si>
    <t>川燙</t>
    <phoneticPr fontId="19" type="noConversion"/>
  </si>
  <si>
    <t>煮</t>
    <phoneticPr fontId="19" type="noConversion"/>
  </si>
  <si>
    <t>主食類</t>
    <phoneticPr fontId="19" type="noConversion"/>
  </si>
  <si>
    <t>蛋白質</t>
    <phoneticPr fontId="19" type="noConversion"/>
  </si>
  <si>
    <t>脂肪</t>
    <phoneticPr fontId="19" type="noConversion"/>
  </si>
  <si>
    <t>醣類</t>
    <phoneticPr fontId="19" type="noConversion"/>
  </si>
  <si>
    <t>熱量</t>
    <phoneticPr fontId="19" type="noConversion"/>
  </si>
  <si>
    <t>米</t>
    <phoneticPr fontId="19" type="noConversion"/>
  </si>
  <si>
    <t>新鮮雞翅</t>
    <phoneticPr fontId="19" type="noConversion"/>
  </si>
  <si>
    <t>百頁豆腐</t>
    <phoneticPr fontId="19" type="noConversion"/>
  </si>
  <si>
    <t>豆</t>
    <phoneticPr fontId="19" type="noConversion"/>
  </si>
  <si>
    <t>杏鮑菇</t>
    <phoneticPr fontId="19" type="noConversion"/>
  </si>
  <si>
    <t>油菜</t>
    <phoneticPr fontId="19" type="noConversion"/>
  </si>
  <si>
    <t>紫菜</t>
    <phoneticPr fontId="19" type="noConversion"/>
  </si>
  <si>
    <t>豆魚肉蛋類</t>
    <phoneticPr fontId="19" type="noConversion"/>
  </si>
  <si>
    <t>主食</t>
    <phoneticPr fontId="19" type="noConversion"/>
  </si>
  <si>
    <t>蔬菜</t>
    <phoneticPr fontId="19" type="noConversion"/>
  </si>
  <si>
    <t>薑絲</t>
    <phoneticPr fontId="19" type="noConversion"/>
  </si>
  <si>
    <t>雞蛋</t>
    <phoneticPr fontId="19" type="noConversion"/>
  </si>
  <si>
    <t>蔬菜類</t>
    <phoneticPr fontId="19" type="noConversion"/>
  </si>
  <si>
    <t>肉</t>
    <phoneticPr fontId="19" type="noConversion"/>
  </si>
  <si>
    <t xml:space="preserve"> </t>
    <phoneticPr fontId="19" type="noConversion"/>
  </si>
  <si>
    <t>九層塔</t>
    <phoneticPr fontId="19" type="noConversion"/>
  </si>
  <si>
    <t>油脂類</t>
    <phoneticPr fontId="19" type="noConversion"/>
  </si>
  <si>
    <t>菜</t>
    <phoneticPr fontId="19" type="noConversion"/>
  </si>
  <si>
    <t>星期一</t>
    <phoneticPr fontId="19" type="noConversion"/>
  </si>
  <si>
    <t>奶類</t>
    <phoneticPr fontId="19" type="noConversion"/>
  </si>
  <si>
    <t>油</t>
    <phoneticPr fontId="19" type="noConversion"/>
  </si>
  <si>
    <t>水果</t>
    <phoneticPr fontId="19" type="noConversion"/>
  </si>
  <si>
    <t>餐數</t>
    <phoneticPr fontId="19" type="noConversion"/>
  </si>
  <si>
    <t>644kcal</t>
    <phoneticPr fontId="19" type="noConversion"/>
  </si>
  <si>
    <t>鮮乳及保久乳</t>
    <phoneticPr fontId="19" type="noConversion"/>
  </si>
  <si>
    <t>豬排</t>
    <phoneticPr fontId="19" type="noConversion"/>
  </si>
  <si>
    <t>甜不辣</t>
    <phoneticPr fontId="19" type="noConversion"/>
  </si>
  <si>
    <t>加</t>
    <phoneticPr fontId="19" type="noConversion"/>
  </si>
  <si>
    <t>海帶結</t>
    <phoneticPr fontId="19" type="noConversion"/>
  </si>
  <si>
    <t>青江菜</t>
    <phoneticPr fontId="19" type="noConversion"/>
  </si>
  <si>
    <t>豆腐</t>
    <phoneticPr fontId="19" type="noConversion"/>
  </si>
  <si>
    <t>黑糯米</t>
    <phoneticPr fontId="19" type="noConversion"/>
  </si>
  <si>
    <t>芹菜</t>
    <phoneticPr fontId="19" type="noConversion"/>
  </si>
  <si>
    <t>玉米</t>
    <phoneticPr fontId="19" type="noConversion"/>
  </si>
  <si>
    <t>糙米</t>
    <phoneticPr fontId="19" type="noConversion"/>
  </si>
  <si>
    <t>蘿蔔</t>
    <phoneticPr fontId="19" type="noConversion"/>
  </si>
  <si>
    <t>星期二</t>
    <phoneticPr fontId="19" type="noConversion"/>
  </si>
  <si>
    <t>綠豆</t>
    <phoneticPr fontId="19" type="noConversion"/>
  </si>
  <si>
    <t>690kcal</t>
    <phoneticPr fontId="19" type="noConversion"/>
  </si>
  <si>
    <t>炸</t>
    <phoneticPr fontId="19" type="noConversion"/>
  </si>
  <si>
    <t>米</t>
    <phoneticPr fontId="19" type="noConversion"/>
  </si>
  <si>
    <t>對切帶骨雞胸肉</t>
    <phoneticPr fontId="19" type="noConversion"/>
  </si>
  <si>
    <t>洋蔥</t>
    <phoneticPr fontId="19" type="noConversion"/>
  </si>
  <si>
    <t>海茸</t>
    <phoneticPr fontId="19" type="noConversion"/>
  </si>
  <si>
    <t>高麗菜</t>
    <phoneticPr fontId="19" type="noConversion"/>
  </si>
  <si>
    <t>黃瓜</t>
    <phoneticPr fontId="19" type="noConversion"/>
  </si>
  <si>
    <t>海苔肉鬆</t>
    <phoneticPr fontId="19" type="noConversion"/>
  </si>
  <si>
    <t>豬肉</t>
    <phoneticPr fontId="19" type="noConversion"/>
  </si>
  <si>
    <t>星期三</t>
    <phoneticPr fontId="19" type="noConversion"/>
  </si>
  <si>
    <t>蛋白質：</t>
    <phoneticPr fontId="19" type="noConversion"/>
  </si>
  <si>
    <t>新鮮豬肉片</t>
    <phoneticPr fontId="19" type="noConversion"/>
  </si>
  <si>
    <t>新鮮魷魚條</t>
    <phoneticPr fontId="19" type="noConversion"/>
  </si>
  <si>
    <t>蕃茄</t>
    <phoneticPr fontId="19" type="noConversion"/>
  </si>
  <si>
    <t>小白菜</t>
    <phoneticPr fontId="19" type="noConversion"/>
  </si>
  <si>
    <t>地瓜</t>
    <phoneticPr fontId="19" type="noConversion"/>
  </si>
  <si>
    <t>蒜泥</t>
    <phoneticPr fontId="19" type="noConversion"/>
  </si>
  <si>
    <t>紅蘿蔔</t>
    <phoneticPr fontId="19" type="noConversion"/>
  </si>
  <si>
    <t>星期四</t>
    <phoneticPr fontId="19" type="noConversion"/>
  </si>
  <si>
    <t>新鮮雞丁</t>
    <phoneticPr fontId="19" type="noConversion"/>
  </si>
  <si>
    <t>新鮮筍片</t>
    <phoneticPr fontId="19" type="noConversion"/>
  </si>
  <si>
    <t>黑輪</t>
    <phoneticPr fontId="19" type="noConversion"/>
  </si>
  <si>
    <t>大白菜</t>
    <phoneticPr fontId="19" type="noConversion"/>
  </si>
  <si>
    <t>113g</t>
    <phoneticPr fontId="19" type="noConversion"/>
  </si>
  <si>
    <t>玉米粒</t>
    <phoneticPr fontId="19" type="noConversion"/>
  </si>
  <si>
    <t>香菇</t>
    <phoneticPr fontId="19" type="noConversion"/>
  </si>
  <si>
    <t>紅蘿蔔片</t>
    <phoneticPr fontId="19" type="noConversion"/>
  </si>
  <si>
    <t>新鮮豬肉絲</t>
    <phoneticPr fontId="19" type="noConversion"/>
  </si>
  <si>
    <t>20g</t>
    <phoneticPr fontId="19" type="noConversion"/>
  </si>
  <si>
    <t>星期五</t>
    <phoneticPr fontId="19" type="noConversion"/>
  </si>
  <si>
    <t>青豆仁</t>
    <phoneticPr fontId="19" type="noConversion"/>
  </si>
  <si>
    <t>水果類</t>
    <phoneticPr fontId="19" type="noConversion"/>
  </si>
  <si>
    <t>27g</t>
    <phoneticPr fontId="19" type="noConversion"/>
  </si>
  <si>
    <t>742kcal</t>
    <phoneticPr fontId="19" type="noConversion"/>
  </si>
  <si>
    <t>2月第二週菜單明細</t>
    <phoneticPr fontId="19" type="noConversion"/>
  </si>
  <si>
    <t>新鮮雞胸塊</t>
    <phoneticPr fontId="19" type="noConversion"/>
  </si>
  <si>
    <t>酸白菜</t>
    <phoneticPr fontId="19" type="noConversion"/>
  </si>
  <si>
    <t>菇類</t>
    <phoneticPr fontId="19" type="noConversion"/>
  </si>
  <si>
    <t>103g</t>
    <phoneticPr fontId="19" type="noConversion"/>
  </si>
  <si>
    <t>筍絲</t>
    <phoneticPr fontId="19" type="noConversion"/>
  </si>
  <si>
    <t>木耳</t>
    <phoneticPr fontId="19" type="noConversion"/>
  </si>
  <si>
    <t>17g</t>
    <phoneticPr fontId="19" type="noConversion"/>
  </si>
  <si>
    <t>生豆皮</t>
    <phoneticPr fontId="19" type="noConversion"/>
  </si>
  <si>
    <t>豆</t>
    <phoneticPr fontId="19" type="noConversion"/>
  </si>
  <si>
    <t>西芹</t>
    <phoneticPr fontId="19" type="noConversion"/>
  </si>
  <si>
    <t>23g</t>
    <phoneticPr fontId="19" type="noConversion"/>
  </si>
  <si>
    <t>鮮乳或保久乳</t>
    <phoneticPr fontId="19" type="noConversion"/>
  </si>
  <si>
    <t>生鮮里肌肉</t>
    <phoneticPr fontId="19" type="noConversion"/>
  </si>
  <si>
    <t>新鮮旗魚丁</t>
    <phoneticPr fontId="19" type="noConversion"/>
  </si>
  <si>
    <t>紅蘿蔔丁</t>
    <phoneticPr fontId="19" type="noConversion"/>
  </si>
  <si>
    <t>海帶芽</t>
    <phoneticPr fontId="19" type="noConversion"/>
  </si>
  <si>
    <t>101g</t>
    <phoneticPr fontId="19" type="noConversion"/>
  </si>
  <si>
    <t>三色甜椒</t>
    <phoneticPr fontId="19" type="noConversion"/>
  </si>
  <si>
    <t>19g</t>
    <phoneticPr fontId="19" type="noConversion"/>
  </si>
  <si>
    <t>豬血</t>
    <phoneticPr fontId="19" type="noConversion"/>
  </si>
  <si>
    <t>26g</t>
    <phoneticPr fontId="19" type="noConversion"/>
  </si>
  <si>
    <t>玉米塊</t>
    <phoneticPr fontId="19" type="noConversion"/>
  </si>
  <si>
    <t>生鮮雞腿</t>
    <phoneticPr fontId="19" type="noConversion"/>
  </si>
  <si>
    <t>魚漿製品</t>
    <phoneticPr fontId="19" type="noConversion"/>
  </si>
  <si>
    <t>白花椰菜</t>
    <phoneticPr fontId="19" type="noConversion"/>
  </si>
  <si>
    <t>100g</t>
    <phoneticPr fontId="19" type="noConversion"/>
  </si>
  <si>
    <t>綠花椰菜</t>
    <phoneticPr fontId="19" type="noConversion"/>
  </si>
  <si>
    <t>鳥蛋</t>
    <phoneticPr fontId="19" type="noConversion"/>
  </si>
  <si>
    <t>米血</t>
    <phoneticPr fontId="19" type="noConversion"/>
  </si>
  <si>
    <t>28g</t>
    <phoneticPr fontId="19" type="noConversion"/>
  </si>
  <si>
    <t>667kcal</t>
    <phoneticPr fontId="19" type="noConversion"/>
  </si>
  <si>
    <t>烤</t>
    <phoneticPr fontId="19" type="noConversion"/>
  </si>
  <si>
    <t>月</t>
    <phoneticPr fontId="19" type="noConversion"/>
  </si>
  <si>
    <t>新鮮雞胸肉</t>
    <phoneticPr fontId="19" type="noConversion"/>
  </si>
  <si>
    <t>玉米筍</t>
    <phoneticPr fontId="19" type="noConversion"/>
  </si>
  <si>
    <t>菠菜</t>
    <phoneticPr fontId="19" type="noConversion"/>
  </si>
  <si>
    <t>筍片</t>
    <phoneticPr fontId="19" type="noConversion"/>
  </si>
  <si>
    <t>紅蘿蔔絲</t>
    <phoneticPr fontId="19" type="noConversion"/>
  </si>
  <si>
    <t>通心麵</t>
    <phoneticPr fontId="19" type="noConversion"/>
  </si>
  <si>
    <t>新鮮豬里肌</t>
    <phoneticPr fontId="19" type="noConversion"/>
  </si>
  <si>
    <t>新鮮絞肉</t>
    <phoneticPr fontId="19" type="noConversion"/>
  </si>
  <si>
    <t>彩椒</t>
    <phoneticPr fontId="19" type="noConversion"/>
  </si>
  <si>
    <t>高麗菜絲</t>
    <phoneticPr fontId="19" type="noConversion"/>
  </si>
  <si>
    <t>98g</t>
    <phoneticPr fontId="19" type="noConversion"/>
  </si>
  <si>
    <t>蔥段</t>
    <phoneticPr fontId="19" type="noConversion"/>
  </si>
  <si>
    <t>豆干丁</t>
    <phoneticPr fontId="19" type="noConversion"/>
  </si>
  <si>
    <t>22g</t>
    <phoneticPr fontId="19" type="noConversion"/>
  </si>
  <si>
    <t>洋蔥絲</t>
    <phoneticPr fontId="19" type="noConversion"/>
  </si>
  <si>
    <t>起士絲</t>
    <phoneticPr fontId="19" type="noConversion"/>
  </si>
  <si>
    <t>大黃瓜片</t>
    <phoneticPr fontId="19" type="noConversion"/>
  </si>
  <si>
    <t>720kcal</t>
    <phoneticPr fontId="19" type="noConversion"/>
  </si>
  <si>
    <t>地瓜條</t>
    <phoneticPr fontId="19" type="noConversion"/>
  </si>
  <si>
    <t>花椰菜</t>
    <phoneticPr fontId="19" type="noConversion"/>
  </si>
  <si>
    <t>102g</t>
    <phoneticPr fontId="19" type="noConversion"/>
  </si>
  <si>
    <t>星期六</t>
    <phoneticPr fontId="19" type="noConversion"/>
  </si>
  <si>
    <t>702kcal</t>
    <phoneticPr fontId="19" type="noConversion"/>
  </si>
  <si>
    <t>116g</t>
    <phoneticPr fontId="19" type="noConversion"/>
  </si>
  <si>
    <t>18g</t>
    <phoneticPr fontId="19" type="noConversion"/>
  </si>
  <si>
    <t>766kcal</t>
    <phoneticPr fontId="19" type="noConversion"/>
  </si>
  <si>
    <t>112g</t>
    <phoneticPr fontId="19" type="noConversion"/>
  </si>
  <si>
    <t>24g</t>
    <phoneticPr fontId="19" type="noConversion"/>
  </si>
  <si>
    <t>30g</t>
    <phoneticPr fontId="19" type="noConversion"/>
  </si>
  <si>
    <t>762kcal</t>
    <phoneticPr fontId="19" type="noConversion"/>
  </si>
  <si>
    <t>29g</t>
    <phoneticPr fontId="19" type="noConversion"/>
  </si>
  <si>
    <t>756kcal</t>
    <phoneticPr fontId="19" type="noConversion"/>
  </si>
  <si>
    <t>煎</t>
    <phoneticPr fontId="19" type="noConversion"/>
  </si>
  <si>
    <t>108g</t>
    <phoneticPr fontId="19" type="noConversion"/>
  </si>
  <si>
    <t>776kcal</t>
    <phoneticPr fontId="19" type="noConversion"/>
  </si>
  <si>
    <t>2月第三週菜單明細</t>
    <phoneticPr fontId="19" type="noConversion"/>
  </si>
  <si>
    <t>新鮮豬肉</t>
    <phoneticPr fontId="19" type="noConversion"/>
  </si>
  <si>
    <t>99g</t>
    <phoneticPr fontId="19" type="noConversion"/>
  </si>
  <si>
    <t>蔥</t>
    <phoneticPr fontId="19" type="noConversion"/>
  </si>
  <si>
    <t>蒜頭</t>
    <phoneticPr fontId="19" type="noConversion"/>
  </si>
  <si>
    <t>木耳絲</t>
    <phoneticPr fontId="19" type="noConversion"/>
  </si>
  <si>
    <t>泡菜</t>
    <phoneticPr fontId="19" type="noConversion"/>
  </si>
  <si>
    <t>686kcal</t>
    <phoneticPr fontId="19" type="noConversion"/>
  </si>
  <si>
    <t>小黃瓜</t>
    <phoneticPr fontId="19" type="noConversion"/>
  </si>
  <si>
    <t>芝麻</t>
    <phoneticPr fontId="19" type="noConversion"/>
  </si>
  <si>
    <t>香腸</t>
    <phoneticPr fontId="19" type="noConversion"/>
  </si>
  <si>
    <t>生排骨</t>
    <phoneticPr fontId="19" type="noConversion"/>
  </si>
  <si>
    <t>日</t>
    <phoneticPr fontId="19" type="noConversion"/>
  </si>
  <si>
    <t>696kcal</t>
    <phoneticPr fontId="19" type="noConversion"/>
  </si>
  <si>
    <t>生鮮雞丁</t>
    <phoneticPr fontId="19" type="noConversion"/>
  </si>
  <si>
    <t>新鮮魷魚</t>
    <phoneticPr fontId="19" type="noConversion"/>
  </si>
  <si>
    <t>冬瓜</t>
    <phoneticPr fontId="19" type="noConversion"/>
  </si>
  <si>
    <t>97g</t>
    <phoneticPr fontId="19" type="noConversion"/>
  </si>
  <si>
    <t>677kcal</t>
    <phoneticPr fontId="19" type="noConversion"/>
  </si>
  <si>
    <t>燒</t>
    <phoneticPr fontId="19" type="noConversion"/>
  </si>
  <si>
    <t>生鮮豬里肌</t>
    <phoneticPr fontId="19" type="noConversion"/>
  </si>
  <si>
    <t>95g</t>
    <phoneticPr fontId="19" type="noConversion"/>
  </si>
  <si>
    <t>地瓜</t>
    <phoneticPr fontId="19" type="noConversion"/>
  </si>
  <si>
    <t>705kcal</t>
    <phoneticPr fontId="19" type="noConversion"/>
  </si>
  <si>
    <t>生鮮雞胸肉</t>
    <phoneticPr fontId="19" type="noConversion"/>
  </si>
  <si>
    <t>生鮮豬肉條</t>
    <phoneticPr fontId="19" type="noConversion"/>
  </si>
  <si>
    <t>鮮乳或保久乳</t>
    <phoneticPr fontId="1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</si>
</sst>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176" formatCode="&quot;9 月&quot;\ #\ &quot;日（一）&quot;"/>
    <numFmt numFmtId="177" formatCode="0;_ "/>
    <numFmt numFmtId="178" formatCode="0;_쐀"/>
    <numFmt numFmtId="179" formatCode="&quot;11 月&quot;\ #\ &quot;日（一）&quot;"/>
    <numFmt numFmtId="180" formatCode="&quot;11月&quot;\ #\ &quot;日（五）&quot;"/>
    <numFmt numFmtId="181" formatCode="&quot;1 月&quot;\ #\ &quot;日（一）&quot;"/>
    <numFmt numFmtId="182" formatCode="&quot;1 月&quot;\ #\ &quot;日（二）&quot;"/>
    <numFmt numFmtId="183" formatCode="&quot;1月&quot;\ #\ &quot;日（三）&quot;"/>
    <numFmt numFmtId="184" formatCode="&quot;1 月&quot;\ #\ &quot;日（四）&quot;"/>
    <numFmt numFmtId="185" formatCode="&quot;1月&quot;\ #\ &quot;日（五）&quot;"/>
    <numFmt numFmtId="186" formatCode="&quot;1月&quot;\ #\ &quot;日（二）&quot;"/>
    <numFmt numFmtId="187" formatCode="&quot;2月&quot;\ #\ &quot;日（一）&quot;"/>
    <numFmt numFmtId="188" formatCode="&quot;2月&quot;\ #\ &quot;日（二）&quot;"/>
    <numFmt numFmtId="189" formatCode="&quot;2月&quot;\ #\ &quot;日（三）&quot;"/>
    <numFmt numFmtId="190" formatCode="&quot;2 月&quot;\ #\ &quot;日（四）&quot;"/>
    <numFmt numFmtId="191" formatCode="&quot;2月&quot;\ #\ &quot;日（五）&quot;"/>
    <numFmt numFmtId="192" formatCode="&quot;2 月&quot;\ #\ &quot;日（一）&quot;"/>
    <numFmt numFmtId="193" formatCode="&quot;2月&quot;\ #\ &quot;日（六）&quot;"/>
    <numFmt numFmtId="194" formatCode="&quot;11 月&quot;\ #\ &quot;日（二）&quot;"/>
    <numFmt numFmtId="195" formatCode="&quot;11月&quot;\ #\ &quot;日（三）&quot;"/>
    <numFmt numFmtId="196" formatCode="&quot;11 月&quot;\ #\ &quot;日（四）&quot;"/>
  </numFmts>
  <fonts count="59">
    <font>
      <sz val="12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2"/>
      <name val="新細明體"/>
      <family val="1"/>
      <charset val="136"/>
    </font>
    <font>
      <sz val="12"/>
      <color indexed="60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17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sz val="12"/>
      <color indexed="52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10"/>
      <name val="新細明體"/>
      <family val="1"/>
      <charset val="136"/>
    </font>
    <font>
      <sz val="9"/>
      <name val="新細明體"/>
      <family val="1"/>
      <charset val="136"/>
    </font>
    <font>
      <sz val="20"/>
      <color indexed="8"/>
      <name val="新細明體"/>
      <family val="1"/>
      <charset val="136"/>
    </font>
    <font>
      <sz val="15"/>
      <color indexed="8"/>
      <name val="新細明體"/>
      <family val="1"/>
      <charset val="136"/>
    </font>
    <font>
      <sz val="16"/>
      <name val="標楷體"/>
      <family val="4"/>
      <charset val="136"/>
    </font>
    <font>
      <sz val="16"/>
      <name val="新細明體"/>
      <family val="1"/>
      <charset val="136"/>
    </font>
    <font>
      <sz val="20"/>
      <name val="新細明體"/>
      <family val="1"/>
      <charset val="136"/>
    </font>
    <font>
      <sz val="12"/>
      <name val="新細明體"/>
      <family val="1"/>
      <charset val="136"/>
    </font>
    <font>
      <sz val="28"/>
      <name val="標楷體"/>
      <family val="4"/>
      <charset val="136"/>
    </font>
    <font>
      <sz val="24"/>
      <name val="新細明體"/>
      <family val="1"/>
      <charset val="136"/>
    </font>
    <font>
      <sz val="12"/>
      <name val="新細明體"/>
      <family val="1"/>
      <charset val="136"/>
    </font>
    <font>
      <sz val="15"/>
      <name val="新細明體"/>
      <family val="1"/>
      <charset val="136"/>
    </font>
    <font>
      <sz val="12"/>
      <name val="新細明體"/>
      <family val="1"/>
      <charset val="136"/>
    </font>
    <font>
      <sz val="14"/>
      <name val="新細明體"/>
      <family val="1"/>
      <charset val="136"/>
    </font>
    <font>
      <sz val="12"/>
      <name val="新細明體"/>
      <family val="1"/>
      <charset val="136"/>
    </font>
    <font>
      <b/>
      <sz val="18"/>
      <name val="新細明體"/>
      <family val="1"/>
      <charset val="136"/>
    </font>
    <font>
      <b/>
      <sz val="20"/>
      <color theme="0"/>
      <name val="華康中圓體"/>
      <family val="3"/>
      <charset val="136"/>
    </font>
    <font>
      <sz val="12"/>
      <color theme="0"/>
      <name val="華康中圓體"/>
      <family val="3"/>
      <charset val="136"/>
    </font>
    <font>
      <sz val="12"/>
      <name val="華康中圓體"/>
      <family val="3"/>
      <charset val="136"/>
    </font>
    <font>
      <sz val="14"/>
      <color rgb="FF0000FF"/>
      <name val="華康中圓體"/>
      <family val="3"/>
      <charset val="136"/>
    </font>
    <font>
      <sz val="14"/>
      <name val="華康中圓體"/>
      <family val="3"/>
      <charset val="136"/>
    </font>
    <font>
      <sz val="14"/>
      <color theme="9" tint="-0.499984740745262"/>
      <name val="華康中圓體"/>
      <family val="3"/>
      <charset val="136"/>
    </font>
    <font>
      <sz val="14"/>
      <color rgb="FFFF0000"/>
      <name val="華康中圓體"/>
      <family val="3"/>
      <charset val="136"/>
    </font>
    <font>
      <sz val="14"/>
      <color rgb="FF7030A0"/>
      <name val="華康中圓體"/>
      <family val="3"/>
      <charset val="136"/>
    </font>
    <font>
      <sz val="14"/>
      <color theme="9" tint="-0.249977111117893"/>
      <name val="華康中圓體"/>
      <family val="3"/>
      <charset val="136"/>
    </font>
    <font>
      <sz val="14"/>
      <color rgb="FF009900"/>
      <name val="華康中圓體"/>
      <family val="3"/>
      <charset val="136"/>
    </font>
    <font>
      <sz val="10"/>
      <name val="華康中圓體"/>
      <family val="3"/>
      <charset val="136"/>
    </font>
    <font>
      <sz val="12"/>
      <name val="華康中圓體(P)"/>
      <family val="2"/>
      <charset val="136"/>
    </font>
    <font>
      <sz val="12"/>
      <color theme="0"/>
      <name val="標楷體"/>
      <family val="4"/>
      <charset val="136"/>
    </font>
    <font>
      <sz val="12"/>
      <color theme="0"/>
      <name val="華康中圓體(P)"/>
      <family val="2"/>
      <charset val="136"/>
    </font>
    <font>
      <sz val="14"/>
      <color theme="0"/>
      <name val="華康中圓體"/>
      <family val="3"/>
      <charset val="136"/>
    </font>
    <font>
      <sz val="14"/>
      <color rgb="FF002060"/>
      <name val="華康中圓體"/>
      <family val="3"/>
      <charset val="136"/>
    </font>
    <font>
      <sz val="14"/>
      <color rgb="FF00CC00"/>
      <name val="華康中圓體"/>
      <family val="3"/>
      <charset val="136"/>
    </font>
    <font>
      <sz val="14"/>
      <color rgb="FF00B050"/>
      <name val="華康中圓體"/>
      <family val="3"/>
      <charset val="136"/>
    </font>
    <font>
      <sz val="14"/>
      <color theme="1"/>
      <name val="華康中圓體"/>
      <family val="3"/>
      <charset val="136"/>
    </font>
    <font>
      <sz val="10"/>
      <color theme="1"/>
      <name val="華康中圓體"/>
      <family val="3"/>
      <charset val="136"/>
    </font>
    <font>
      <sz val="20"/>
      <color theme="1" tint="4.9989318521683403E-2"/>
      <name val="新細明體"/>
      <family val="1"/>
      <charset val="136"/>
    </font>
    <font>
      <sz val="24"/>
      <color indexed="8"/>
      <name val="新細明體"/>
      <family val="1"/>
      <charset val="136"/>
    </font>
    <font>
      <sz val="16"/>
      <color indexed="8"/>
      <name val="標楷體"/>
      <family val="4"/>
      <charset val="136"/>
    </font>
    <font>
      <sz val="16"/>
      <color indexed="8"/>
      <name val="新細明體"/>
      <family val="1"/>
      <charset val="136"/>
    </font>
    <font>
      <sz val="14"/>
      <color indexed="8"/>
      <name val="新細明體"/>
      <family val="1"/>
      <charset val="136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5"/>
        <bgColor indexed="29"/>
      </patternFill>
    </fill>
    <fill>
      <patternFill patternType="solid">
        <fgColor rgb="FF00B0F0"/>
        <bgColor indexed="64"/>
      </patternFill>
    </fill>
  </fills>
  <borders count="72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thin">
        <color indexed="64"/>
      </right>
      <top/>
      <bottom/>
      <diagonal/>
    </border>
    <border>
      <left style="medium">
        <color indexed="59"/>
      </left>
      <right style="thin">
        <color indexed="59"/>
      </right>
      <top style="medium">
        <color indexed="59"/>
      </top>
      <bottom style="thin">
        <color indexed="59"/>
      </bottom>
      <diagonal/>
    </border>
    <border>
      <left style="thin">
        <color indexed="59"/>
      </left>
      <right/>
      <top style="medium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medium">
        <color indexed="59"/>
      </top>
      <bottom style="thin">
        <color indexed="59"/>
      </bottom>
      <diagonal/>
    </border>
    <border>
      <left style="thin">
        <color indexed="64"/>
      </left>
      <right/>
      <top style="medium">
        <color indexed="59"/>
      </top>
      <bottom style="thin">
        <color indexed="59"/>
      </bottom>
      <diagonal/>
    </border>
    <border>
      <left style="thin">
        <color indexed="59"/>
      </left>
      <right style="medium">
        <color indexed="59"/>
      </right>
      <top style="medium">
        <color indexed="59"/>
      </top>
      <bottom style="thin">
        <color indexed="59"/>
      </bottom>
      <diagonal/>
    </border>
    <border>
      <left style="medium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/>
      <top style="thin">
        <color indexed="59"/>
      </top>
      <bottom/>
      <diagonal/>
    </border>
    <border>
      <left style="thin">
        <color indexed="59"/>
      </left>
      <right style="medium">
        <color indexed="59"/>
      </right>
      <top style="thin">
        <color indexed="59"/>
      </top>
      <bottom/>
      <diagonal/>
    </border>
    <border>
      <left style="medium">
        <color indexed="59"/>
      </left>
      <right style="thin">
        <color indexed="59"/>
      </right>
      <top/>
      <bottom/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59"/>
      </left>
      <right/>
      <top/>
      <bottom/>
      <diagonal/>
    </border>
    <border>
      <left style="thin">
        <color indexed="59"/>
      </left>
      <right style="medium">
        <color indexed="59"/>
      </right>
      <top/>
      <bottom/>
      <diagonal/>
    </border>
    <border>
      <left/>
      <right style="thin">
        <color indexed="59"/>
      </right>
      <top style="thin">
        <color indexed="59"/>
      </top>
      <bottom/>
      <diagonal/>
    </border>
    <border>
      <left/>
      <right style="thin">
        <color indexed="59"/>
      </right>
      <top/>
      <bottom/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  <border>
      <left style="medium">
        <color indexed="59"/>
      </left>
      <right/>
      <top/>
      <bottom/>
      <diagonal/>
    </border>
    <border>
      <left/>
      <right style="thin">
        <color indexed="59"/>
      </right>
      <top/>
      <bottom style="medium">
        <color indexed="59"/>
      </bottom>
      <diagonal/>
    </border>
    <border>
      <left/>
      <right style="medium">
        <color indexed="59"/>
      </right>
      <top/>
      <bottom/>
      <diagonal/>
    </border>
    <border>
      <left/>
      <right style="medium">
        <color indexed="59"/>
      </right>
      <top style="thin">
        <color indexed="59"/>
      </top>
      <bottom/>
      <diagonal/>
    </border>
    <border>
      <left style="medium">
        <color indexed="59"/>
      </left>
      <right style="thin">
        <color indexed="59"/>
      </right>
      <top/>
      <bottom style="medium">
        <color indexed="59"/>
      </bottom>
      <diagonal/>
    </border>
    <border>
      <left style="thin">
        <color indexed="59"/>
      </left>
      <right style="thin">
        <color indexed="59"/>
      </right>
      <top/>
      <bottom style="medium">
        <color indexed="59"/>
      </bottom>
      <diagonal/>
    </border>
    <border>
      <left style="thin">
        <color indexed="59"/>
      </left>
      <right/>
      <top/>
      <bottom style="medium">
        <color indexed="59"/>
      </bottom>
      <diagonal/>
    </border>
    <border>
      <left/>
      <right style="medium">
        <color indexed="59"/>
      </right>
      <top/>
      <bottom style="medium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59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/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64"/>
      </left>
      <right style="thin">
        <color indexed="59"/>
      </right>
      <top style="thin">
        <color indexed="64"/>
      </top>
      <bottom style="thin">
        <color indexed="64"/>
      </bottom>
      <diagonal/>
    </border>
    <border>
      <left style="thin">
        <color indexed="59"/>
      </left>
      <right style="thin">
        <color indexed="59"/>
      </right>
      <top style="thin">
        <color indexed="64"/>
      </top>
      <bottom style="thin">
        <color indexed="64"/>
      </bottom>
      <diagonal/>
    </border>
    <border>
      <left style="thin">
        <color indexed="59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9"/>
      </left>
      <right style="thin">
        <color indexed="59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17" borderId="2" applyNumberForma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3" fillId="18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7" borderId="2" applyNumberFormat="0" applyAlignment="0" applyProtection="0">
      <alignment vertical="center"/>
    </xf>
    <xf numFmtId="0" fontId="15" fillId="17" borderId="8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" fillId="0" borderId="0"/>
  </cellStyleXfs>
  <cellXfs count="499">
    <xf numFmtId="0" fontId="0" fillId="0" borderId="0" xfId="0">
      <alignment vertical="center"/>
    </xf>
    <xf numFmtId="0" fontId="22" fillId="0" borderId="12" xfId="0" applyFont="1" applyFill="1" applyBorder="1" applyAlignment="1">
      <alignment horizontal="center" vertical="center" textRotation="255"/>
    </xf>
    <xf numFmtId="0" fontId="20" fillId="24" borderId="17" xfId="0" applyFont="1" applyFill="1" applyBorder="1" applyAlignment="1">
      <alignment horizontal="center" vertical="center" shrinkToFit="1"/>
    </xf>
    <xf numFmtId="0" fontId="23" fillId="24" borderId="17" xfId="0" applyFont="1" applyFill="1" applyBorder="1" applyAlignment="1">
      <alignment horizontal="center" vertical="center" wrapText="1" shrinkToFit="1"/>
    </xf>
    <xf numFmtId="0" fontId="21" fillId="0" borderId="18" xfId="0" applyFont="1" applyBorder="1">
      <alignment vertical="center"/>
    </xf>
    <xf numFmtId="0" fontId="21" fillId="0" borderId="19" xfId="0" applyFont="1" applyBorder="1" applyAlignment="1">
      <alignment horizontal="center" vertical="center"/>
    </xf>
    <xf numFmtId="0" fontId="20" fillId="0" borderId="21" xfId="0" applyFont="1" applyFill="1" applyBorder="1" applyAlignment="1">
      <alignment horizontal="left" vertical="center" shrinkToFit="1"/>
    </xf>
    <xf numFmtId="0" fontId="20" fillId="0" borderId="21" xfId="0" applyFont="1" applyBorder="1" applyAlignment="1">
      <alignment horizontal="left" vertical="center" shrinkToFit="1"/>
    </xf>
    <xf numFmtId="0" fontId="24" fillId="0" borderId="21" xfId="0" applyFont="1" applyBorder="1" applyAlignment="1">
      <alignment horizontal="left" vertical="center" shrinkToFit="1"/>
    </xf>
    <xf numFmtId="0" fontId="24" fillId="0" borderId="21" xfId="0" applyFont="1" applyFill="1" applyBorder="1" applyAlignment="1">
      <alignment horizontal="left" vertical="center" shrinkToFit="1"/>
    </xf>
    <xf numFmtId="0" fontId="21" fillId="0" borderId="22" xfId="0" applyFont="1" applyBorder="1" applyAlignment="1">
      <alignment horizontal="right"/>
    </xf>
    <xf numFmtId="0" fontId="21" fillId="0" borderId="23" xfId="0" applyFont="1" applyBorder="1" applyAlignment="1">
      <alignment horizontal="center" vertical="center"/>
    </xf>
    <xf numFmtId="0" fontId="21" fillId="0" borderId="22" xfId="0" applyFont="1" applyBorder="1">
      <alignment vertical="center"/>
    </xf>
    <xf numFmtId="0" fontId="20" fillId="0" borderId="21" xfId="0" applyFont="1" applyFill="1" applyBorder="1" applyAlignment="1">
      <alignment vertical="center" textRotation="180" shrinkToFit="1"/>
    </xf>
    <xf numFmtId="0" fontId="21" fillId="0" borderId="23" xfId="0" applyFont="1" applyBorder="1" applyAlignment="1">
      <alignment horizontal="center"/>
    </xf>
    <xf numFmtId="0" fontId="24" fillId="0" borderId="26" xfId="0" applyFont="1" applyBorder="1" applyAlignment="1">
      <alignment horizontal="left" vertical="center" shrinkToFit="1"/>
    </xf>
    <xf numFmtId="0" fontId="20" fillId="0" borderId="21" xfId="0" applyFont="1" applyBorder="1" applyAlignment="1">
      <alignment horizontal="left" vertical="center" wrapText="1" shrinkToFit="1"/>
    </xf>
    <xf numFmtId="0" fontId="21" fillId="0" borderId="29" xfId="0" applyFont="1" applyBorder="1" applyAlignment="1">
      <alignment horizontal="center" vertical="center"/>
    </xf>
    <xf numFmtId="0" fontId="21" fillId="0" borderId="30" xfId="0" applyFont="1" applyBorder="1" applyAlignment="1">
      <alignment horizontal="center" vertical="top"/>
    </xf>
    <xf numFmtId="0" fontId="21" fillId="0" borderId="33" xfId="0" applyFont="1" applyBorder="1" applyAlignment="1">
      <alignment horizontal="right"/>
    </xf>
    <xf numFmtId="0" fontId="21" fillId="0" borderId="34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shrinkToFit="1"/>
    </xf>
    <xf numFmtId="0" fontId="28" fillId="0" borderId="0" xfId="0" applyFont="1" applyBorder="1">
      <alignment vertical="center"/>
    </xf>
    <xf numFmtId="0" fontId="28" fillId="0" borderId="0" xfId="0" applyFont="1" applyBorder="1" applyAlignment="1">
      <alignment horizontal="center" vertical="center"/>
    </xf>
    <xf numFmtId="0" fontId="24" fillId="0" borderId="0" xfId="0" applyFont="1" applyBorder="1" applyAlignment="1">
      <alignment horizontal="left" shrinkToFit="1"/>
    </xf>
    <xf numFmtId="0" fontId="27" fillId="0" borderId="0" xfId="0" applyFont="1" applyFill="1" applyBorder="1" applyAlignment="1">
      <alignment horizontal="center" shrinkToFit="1"/>
    </xf>
    <xf numFmtId="0" fontId="29" fillId="0" borderId="0" xfId="0" applyFont="1" applyBorder="1" applyAlignment="1">
      <alignment horizontal="center" shrinkToFit="1"/>
    </xf>
    <xf numFmtId="0" fontId="29" fillId="0" borderId="0" xfId="0" applyFont="1" applyBorder="1" applyAlignment="1">
      <alignment horizontal="left" shrinkToFit="1"/>
    </xf>
    <xf numFmtId="0" fontId="28" fillId="0" borderId="0" xfId="0" applyFont="1" applyBorder="1" applyAlignment="1">
      <alignment horizontal="left"/>
    </xf>
    <xf numFmtId="0" fontId="28" fillId="0" borderId="0" xfId="0" applyFont="1" applyBorder="1" applyAlignment="1">
      <alignment horizontal="center" shrinkToFit="1"/>
    </xf>
    <xf numFmtId="0" fontId="28" fillId="0" borderId="0" xfId="0" applyFont="1" applyFill="1" applyBorder="1" applyAlignment="1">
      <alignment horizontal="center" shrinkToFit="1"/>
    </xf>
    <xf numFmtId="0" fontId="29" fillId="0" borderId="0" xfId="0" applyFont="1" applyBorder="1" applyAlignment="1">
      <alignment horizontal="right"/>
    </xf>
    <xf numFmtId="0" fontId="29" fillId="0" borderId="0" xfId="0" applyFont="1" applyBorder="1" applyAlignment="1">
      <alignment horizontal="left"/>
    </xf>
    <xf numFmtId="0" fontId="29" fillId="0" borderId="0" xfId="0" applyFont="1" applyBorder="1" applyAlignment="1">
      <alignment horizontal="center"/>
    </xf>
    <xf numFmtId="0" fontId="30" fillId="0" borderId="0" xfId="0" applyFont="1" applyBorder="1" applyAlignment="1">
      <alignment horizontal="right"/>
    </xf>
    <xf numFmtId="0" fontId="30" fillId="0" borderId="0" xfId="0" applyFont="1" applyBorder="1">
      <alignment vertical="center"/>
    </xf>
    <xf numFmtId="0" fontId="30" fillId="0" borderId="0" xfId="0" applyFont="1" applyBorder="1" applyAlignment="1">
      <alignment horizontal="center" vertical="center"/>
    </xf>
    <xf numFmtId="0" fontId="29" fillId="0" borderId="11" xfId="0" applyFont="1" applyBorder="1" applyAlignment="1">
      <alignment horizontal="center" vertical="center" textRotation="255"/>
    </xf>
    <xf numFmtId="0" fontId="23" fillId="0" borderId="12" xfId="0" applyFont="1" applyBorder="1" applyAlignment="1">
      <alignment vertical="center" textRotation="255"/>
    </xf>
    <xf numFmtId="0" fontId="23" fillId="0" borderId="13" xfId="0" applyFont="1" applyFill="1" applyBorder="1" applyAlignment="1">
      <alignment horizontal="center" vertical="center"/>
    </xf>
    <xf numFmtId="0" fontId="23" fillId="0" borderId="13" xfId="0" applyFont="1" applyFill="1" applyBorder="1" applyAlignment="1">
      <alignment horizontal="center" vertical="center" shrinkToFit="1"/>
    </xf>
    <xf numFmtId="0" fontId="23" fillId="0" borderId="13" xfId="0" applyFont="1" applyFill="1" applyBorder="1" applyAlignment="1">
      <alignment horizontal="center" vertical="center" wrapText="1"/>
    </xf>
    <xf numFmtId="0" fontId="23" fillId="0" borderId="12" xfId="0" applyFont="1" applyFill="1" applyBorder="1" applyAlignment="1">
      <alignment horizontal="center" vertical="center"/>
    </xf>
    <xf numFmtId="0" fontId="29" fillId="0" borderId="14" xfId="0" applyFont="1" applyBorder="1" applyAlignment="1">
      <alignment horizontal="center" vertical="center"/>
    </xf>
    <xf numFmtId="0" fontId="29" fillId="0" borderId="13" xfId="0" applyFont="1" applyBorder="1" applyAlignment="1">
      <alignment horizontal="center" vertical="center"/>
    </xf>
    <xf numFmtId="0" fontId="29" fillId="0" borderId="15" xfId="0" applyFont="1" applyBorder="1" applyAlignment="1">
      <alignment horizontal="center" vertical="center"/>
    </xf>
    <xf numFmtId="0" fontId="31" fillId="0" borderId="0" xfId="0" applyFont="1" applyBorder="1" applyAlignment="1">
      <alignment horizontal="center" vertical="center"/>
    </xf>
    <xf numFmtId="0" fontId="32" fillId="0" borderId="0" xfId="0" applyFont="1" applyFill="1" applyBorder="1" applyAlignment="1">
      <alignment horizontal="center" vertical="center"/>
    </xf>
    <xf numFmtId="0" fontId="32" fillId="0" borderId="0" xfId="0" applyFont="1" applyBorder="1" applyAlignment="1">
      <alignment horizontal="center" vertical="center"/>
    </xf>
    <xf numFmtId="0" fontId="32" fillId="0" borderId="0" xfId="0" applyFont="1" applyBorder="1">
      <alignment vertical="center"/>
    </xf>
    <xf numFmtId="0" fontId="23" fillId="0" borderId="0" xfId="0" applyFont="1">
      <alignment vertical="center"/>
    </xf>
    <xf numFmtId="0" fontId="29" fillId="0" borderId="16" xfId="0" applyFont="1" applyBorder="1" applyAlignment="1">
      <alignment horizontal="center"/>
    </xf>
    <xf numFmtId="0" fontId="24" fillId="24" borderId="17" xfId="0" applyFont="1" applyFill="1" applyBorder="1" applyAlignment="1">
      <alignment horizontal="center" vertical="center" shrinkToFit="1"/>
    </xf>
    <xf numFmtId="0" fontId="29" fillId="0" borderId="18" xfId="0" applyFont="1" applyBorder="1">
      <alignment vertical="center"/>
    </xf>
    <xf numFmtId="0" fontId="29" fillId="0" borderId="35" xfId="0" applyFont="1" applyBorder="1" applyAlignment="1">
      <alignment horizontal="center" vertical="center"/>
    </xf>
    <xf numFmtId="0" fontId="29" fillId="0" borderId="19" xfId="0" applyFont="1" applyBorder="1" applyAlignment="1">
      <alignment horizontal="center" vertical="center"/>
    </xf>
    <xf numFmtId="0" fontId="31" fillId="0" borderId="0" xfId="0" applyFont="1">
      <alignment vertical="center"/>
    </xf>
    <xf numFmtId="0" fontId="29" fillId="0" borderId="20" xfId="0" applyFont="1" applyBorder="1" applyAlignment="1">
      <alignment horizontal="center"/>
    </xf>
    <xf numFmtId="0" fontId="29" fillId="0" borderId="22" xfId="0" applyFont="1" applyBorder="1" applyAlignment="1">
      <alignment horizontal="right"/>
    </xf>
    <xf numFmtId="0" fontId="29" fillId="0" borderId="21" xfId="0" applyFont="1" applyBorder="1" applyAlignment="1">
      <alignment horizontal="center" vertical="center" shrinkToFit="1"/>
    </xf>
    <xf numFmtId="0" fontId="29" fillId="0" borderId="23" xfId="0" applyFont="1" applyBorder="1" applyAlignment="1">
      <alignment horizontal="center" vertical="center"/>
    </xf>
    <xf numFmtId="0" fontId="30" fillId="0" borderId="0" xfId="0" applyFont="1" applyFill="1" applyBorder="1" applyAlignment="1">
      <alignment horizontal="center" vertical="center"/>
    </xf>
    <xf numFmtId="0" fontId="30" fillId="0" borderId="0" xfId="0" applyFont="1">
      <alignment vertical="center"/>
    </xf>
    <xf numFmtId="0" fontId="29" fillId="0" borderId="22" xfId="0" applyFont="1" applyBorder="1">
      <alignment vertical="center"/>
    </xf>
    <xf numFmtId="0" fontId="29" fillId="0" borderId="21" xfId="0" applyFont="1" applyBorder="1" applyAlignment="1">
      <alignment horizontal="center" vertical="center"/>
    </xf>
    <xf numFmtId="0" fontId="30" fillId="0" borderId="0" xfId="0" applyFont="1" applyFill="1" applyBorder="1" applyAlignment="1">
      <alignment horizontal="left" vertical="center" wrapText="1"/>
    </xf>
    <xf numFmtId="177" fontId="30" fillId="0" borderId="0" xfId="0" applyNumberFormat="1" applyFont="1" applyBorder="1" applyAlignment="1">
      <alignment horizontal="center" vertical="center"/>
    </xf>
    <xf numFmtId="178" fontId="30" fillId="0" borderId="0" xfId="0" applyNumberFormat="1" applyFont="1" applyBorder="1" applyAlignment="1">
      <alignment horizontal="center" vertical="center"/>
    </xf>
    <xf numFmtId="0" fontId="24" fillId="0" borderId="21" xfId="0" applyFont="1" applyFill="1" applyBorder="1" applyAlignment="1">
      <alignment vertical="center" textRotation="180" shrinkToFit="1"/>
    </xf>
    <xf numFmtId="0" fontId="29" fillId="0" borderId="21" xfId="0" applyFont="1" applyBorder="1" applyAlignment="1">
      <alignment horizontal="left"/>
    </xf>
    <xf numFmtId="0" fontId="29" fillId="0" borderId="23" xfId="0" applyFont="1" applyBorder="1" applyAlignment="1">
      <alignment horizontal="center"/>
    </xf>
    <xf numFmtId="0" fontId="30" fillId="0" borderId="16" xfId="0" applyFont="1" applyFill="1" applyBorder="1" applyAlignment="1">
      <alignment horizontal="center" vertical="center" shrinkToFit="1"/>
    </xf>
    <xf numFmtId="0" fontId="30" fillId="0" borderId="24" xfId="0" applyFont="1" applyBorder="1">
      <alignment vertical="center"/>
    </xf>
    <xf numFmtId="0" fontId="29" fillId="0" borderId="21" xfId="0" applyFont="1" applyBorder="1" applyAlignment="1">
      <alignment horizontal="left" vertical="center"/>
    </xf>
    <xf numFmtId="0" fontId="30" fillId="0" borderId="20" xfId="0" applyFont="1" applyFill="1" applyBorder="1" applyAlignment="1">
      <alignment horizontal="center" vertical="center" shrinkToFit="1"/>
    </xf>
    <xf numFmtId="0" fontId="30" fillId="0" borderId="25" xfId="0" applyFont="1" applyBorder="1" applyAlignment="1">
      <alignment horizontal="right"/>
    </xf>
    <xf numFmtId="9" fontId="30" fillId="0" borderId="0" xfId="0" applyNumberFormat="1" applyFont="1" applyBorder="1">
      <alignment vertical="center"/>
    </xf>
    <xf numFmtId="0" fontId="24" fillId="0" borderId="26" xfId="0" applyFont="1" applyFill="1" applyBorder="1" applyAlignment="1">
      <alignment vertical="center" textRotation="180" shrinkToFit="1"/>
    </xf>
    <xf numFmtId="0" fontId="29" fillId="0" borderId="26" xfId="0" applyFont="1" applyBorder="1" applyAlignment="1">
      <alignment horizontal="left"/>
    </xf>
    <xf numFmtId="0" fontId="29" fillId="0" borderId="16" xfId="0" applyFont="1" applyFill="1" applyBorder="1" applyAlignment="1">
      <alignment horizontal="center"/>
    </xf>
    <xf numFmtId="0" fontId="29" fillId="0" borderId="20" xfId="0" applyFont="1" applyFill="1" applyBorder="1" applyAlignment="1">
      <alignment horizontal="center"/>
    </xf>
    <xf numFmtId="0" fontId="24" fillId="0" borderId="0" xfId="0" applyFont="1" applyBorder="1" applyAlignment="1">
      <alignment horizontal="right"/>
    </xf>
    <xf numFmtId="0" fontId="25" fillId="0" borderId="0" xfId="0" applyFont="1" applyFill="1" applyBorder="1" applyAlignment="1">
      <alignment horizontal="center" vertical="center"/>
    </xf>
    <xf numFmtId="0" fontId="25" fillId="0" borderId="0" xfId="0" applyFont="1" applyBorder="1" applyAlignment="1">
      <alignment horizontal="center" vertical="center"/>
    </xf>
    <xf numFmtId="0" fontId="24" fillId="0" borderId="0" xfId="0" applyFont="1">
      <alignment vertical="center"/>
    </xf>
    <xf numFmtId="0" fontId="24" fillId="0" borderId="0" xfId="0" applyFont="1" applyBorder="1">
      <alignment vertical="center"/>
    </xf>
    <xf numFmtId="0" fontId="25" fillId="0" borderId="0" xfId="0" applyFont="1" applyFill="1" applyBorder="1" applyAlignment="1">
      <alignment horizontal="left" vertical="center" wrapText="1"/>
    </xf>
    <xf numFmtId="177" fontId="25" fillId="0" borderId="0" xfId="0" applyNumberFormat="1" applyFont="1" applyBorder="1" applyAlignment="1">
      <alignment horizontal="center" vertical="center"/>
    </xf>
    <xf numFmtId="178" fontId="25" fillId="0" borderId="0" xfId="0" applyNumberFormat="1" applyFont="1" applyBorder="1" applyAlignment="1">
      <alignment horizontal="center" vertical="center"/>
    </xf>
    <xf numFmtId="0" fontId="25" fillId="0" borderId="0" xfId="0" applyFont="1" applyBorder="1">
      <alignment vertical="center"/>
    </xf>
    <xf numFmtId="0" fontId="24" fillId="0" borderId="21" xfId="0" applyFont="1" applyBorder="1" applyAlignment="1">
      <alignment horizontal="left" vertical="center" wrapText="1" shrinkToFit="1"/>
    </xf>
    <xf numFmtId="0" fontId="25" fillId="0" borderId="16" xfId="0" applyFont="1" applyFill="1" applyBorder="1" applyAlignment="1">
      <alignment horizontal="center" vertical="center" shrinkToFit="1"/>
    </xf>
    <xf numFmtId="0" fontId="24" fillId="0" borderId="24" xfId="0" applyFont="1" applyBorder="1">
      <alignment vertical="center"/>
    </xf>
    <xf numFmtId="0" fontId="25" fillId="0" borderId="27" xfId="0" applyFont="1" applyBorder="1" applyAlignment="1">
      <alignment horizontal="center" vertical="center" shrinkToFit="1"/>
    </xf>
    <xf numFmtId="0" fontId="24" fillId="0" borderId="28" xfId="0" applyFont="1" applyBorder="1">
      <alignment vertical="center"/>
    </xf>
    <xf numFmtId="0" fontId="24" fillId="0" borderId="0" xfId="0" applyFont="1" applyBorder="1" applyAlignment="1">
      <alignment horizontal="center" vertical="center"/>
    </xf>
    <xf numFmtId="9" fontId="25" fillId="0" borderId="0" xfId="0" applyNumberFormat="1" applyFont="1" applyBorder="1">
      <alignment vertical="center"/>
    </xf>
    <xf numFmtId="0" fontId="29" fillId="0" borderId="29" xfId="0" applyFont="1" applyBorder="1" applyAlignment="1">
      <alignment horizontal="center" vertical="center"/>
    </xf>
    <xf numFmtId="0" fontId="29" fillId="0" borderId="30" xfId="0" applyFont="1" applyBorder="1" applyAlignment="1">
      <alignment horizontal="center" vertical="top"/>
    </xf>
    <xf numFmtId="0" fontId="24" fillId="0" borderId="35" xfId="0" applyFont="1" applyBorder="1" applyAlignment="1">
      <alignment horizontal="left" vertical="center" shrinkToFit="1"/>
    </xf>
    <xf numFmtId="0" fontId="30" fillId="0" borderId="31" xfId="0" applyFont="1" applyFill="1" applyBorder="1" applyAlignment="1">
      <alignment horizontal="center" vertical="center" shrinkToFit="1"/>
    </xf>
    <xf numFmtId="0" fontId="24" fillId="0" borderId="32" xfId="0" applyFont="1" applyFill="1" applyBorder="1" applyAlignment="1">
      <alignment vertical="center" textRotation="180" shrinkToFit="1"/>
    </xf>
    <xf numFmtId="0" fontId="24" fillId="0" borderId="32" xfId="0" applyFont="1" applyBorder="1" applyAlignment="1">
      <alignment horizontal="left" vertical="center" shrinkToFit="1"/>
    </xf>
    <xf numFmtId="0" fontId="29" fillId="0" borderId="33" xfId="0" applyFont="1" applyBorder="1" applyAlignment="1">
      <alignment horizontal="right"/>
    </xf>
    <xf numFmtId="0" fontId="29" fillId="0" borderId="32" xfId="0" applyFont="1" applyBorder="1" applyAlignment="1">
      <alignment horizontal="left" vertical="center"/>
    </xf>
    <xf numFmtId="0" fontId="29" fillId="0" borderId="34" xfId="0" applyFont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30" fillId="0" borderId="0" xfId="0" applyFont="1" applyAlignment="1">
      <alignment vertical="center" shrinkToFit="1"/>
    </xf>
    <xf numFmtId="0" fontId="25" fillId="0" borderId="0" xfId="0" applyFont="1" applyBorder="1" applyAlignment="1">
      <alignment horizontal="right" vertical="top"/>
    </xf>
    <xf numFmtId="0" fontId="25" fillId="0" borderId="0" xfId="0" applyFont="1">
      <alignment vertical="center"/>
    </xf>
    <xf numFmtId="0" fontId="30" fillId="0" borderId="0" xfId="0" applyFont="1" applyBorder="1" applyAlignment="1">
      <alignment horizontal="left" vertical="center" shrinkToFit="1"/>
    </xf>
    <xf numFmtId="0" fontId="30" fillId="0" borderId="0" xfId="0" applyFont="1" applyFill="1" applyBorder="1">
      <alignment vertical="center"/>
    </xf>
    <xf numFmtId="0" fontId="29" fillId="0" borderId="0" xfId="0" applyFont="1">
      <alignment vertical="center"/>
    </xf>
    <xf numFmtId="0" fontId="29" fillId="0" borderId="0" xfId="0" applyFont="1" applyAlignment="1">
      <alignment horizontal="left" vertical="center"/>
    </xf>
    <xf numFmtId="0" fontId="29" fillId="0" borderId="0" xfId="0" applyFont="1" applyBorder="1" applyAlignment="1">
      <alignment horizontal="center" vertical="center"/>
    </xf>
    <xf numFmtId="0" fontId="30" fillId="0" borderId="0" xfId="0" applyFont="1" applyFill="1">
      <alignment vertical="center"/>
    </xf>
    <xf numFmtId="0" fontId="29" fillId="0" borderId="0" xfId="0" applyFont="1" applyAlignment="1">
      <alignment horizontal="center" vertical="center"/>
    </xf>
    <xf numFmtId="0" fontId="29" fillId="0" borderId="21" xfId="0" applyFont="1" applyBorder="1" applyAlignment="1">
      <alignment horizontal="center"/>
    </xf>
    <xf numFmtId="0" fontId="33" fillId="0" borderId="0" xfId="0" applyFont="1" applyBorder="1" applyAlignment="1">
      <alignment horizontal="left"/>
    </xf>
    <xf numFmtId="0" fontId="33" fillId="0" borderId="0" xfId="0" applyFont="1" applyBorder="1" applyAlignment="1">
      <alignment horizontal="center" shrinkToFit="1"/>
    </xf>
    <xf numFmtId="0" fontId="0" fillId="0" borderId="14" xfId="0" applyFont="1" applyBorder="1" applyAlignment="1">
      <alignment horizontal="center" vertical="center"/>
    </xf>
    <xf numFmtId="0" fontId="3" fillId="0" borderId="21" xfId="0" applyFont="1" applyBorder="1" applyAlignment="1">
      <alignment horizontal="left" vertical="center" shrinkToFit="1"/>
    </xf>
    <xf numFmtId="0" fontId="34" fillId="25" borderId="46" xfId="0" applyFont="1" applyFill="1" applyBorder="1" applyAlignment="1">
      <alignment vertical="center"/>
    </xf>
    <xf numFmtId="0" fontId="34" fillId="25" borderId="0" xfId="0" applyFont="1" applyFill="1" applyBorder="1" applyAlignment="1">
      <alignment horizontal="center" vertical="center"/>
    </xf>
    <xf numFmtId="0" fontId="34" fillId="25" borderId="46" xfId="0" applyFont="1" applyFill="1" applyBorder="1" applyAlignment="1">
      <alignment horizontal="center" vertical="center"/>
    </xf>
    <xf numFmtId="0" fontId="35" fillId="25" borderId="0" xfId="0" applyFont="1" applyFill="1" applyAlignment="1">
      <alignment horizontal="center" vertical="center"/>
    </xf>
    <xf numFmtId="0" fontId="35" fillId="25" borderId="0" xfId="0" applyFont="1" applyFill="1" applyBorder="1" applyAlignment="1">
      <alignment horizontal="center" vertical="center"/>
    </xf>
    <xf numFmtId="0" fontId="35" fillId="25" borderId="0" xfId="0" applyFont="1" applyFill="1" applyAlignment="1">
      <alignment horizontal="left" vertical="center"/>
    </xf>
    <xf numFmtId="0" fontId="36" fillId="25" borderId="0" xfId="0" applyFont="1" applyFill="1" applyAlignment="1">
      <alignment horizontal="center" vertical="center"/>
    </xf>
    <xf numFmtId="0" fontId="36" fillId="0" borderId="0" xfId="0" applyFont="1" applyAlignment="1">
      <alignment horizontal="center" vertical="center"/>
    </xf>
    <xf numFmtId="0" fontId="38" fillId="0" borderId="0" xfId="0" applyFont="1" applyAlignment="1">
      <alignment horizontal="center"/>
    </xf>
    <xf numFmtId="0" fontId="38" fillId="0" borderId="37" xfId="0" applyFont="1" applyBorder="1" applyAlignment="1">
      <alignment horizontal="center"/>
    </xf>
    <xf numFmtId="0" fontId="38" fillId="0" borderId="0" xfId="0" applyFont="1" applyBorder="1" applyAlignment="1">
      <alignment horizontal="center"/>
    </xf>
    <xf numFmtId="0" fontId="38" fillId="0" borderId="0" xfId="0" applyFont="1" applyBorder="1" applyAlignment="1">
      <alignment horizontal="left"/>
    </xf>
    <xf numFmtId="0" fontId="39" fillId="0" borderId="0" xfId="0" applyFont="1" applyBorder="1" applyAlignment="1">
      <alignment horizontal="center" shrinkToFit="1"/>
    </xf>
    <xf numFmtId="0" fontId="40" fillId="0" borderId="0" xfId="0" applyFont="1" applyBorder="1" applyAlignment="1">
      <alignment horizontal="center" shrinkToFit="1"/>
    </xf>
    <xf numFmtId="0" fontId="41" fillId="0" borderId="0" xfId="0" applyFont="1" applyBorder="1" applyAlignment="1">
      <alignment horizontal="center"/>
    </xf>
    <xf numFmtId="0" fontId="42" fillId="0" borderId="0" xfId="0" applyFont="1" applyBorder="1" applyAlignment="1">
      <alignment horizontal="center"/>
    </xf>
    <xf numFmtId="0" fontId="43" fillId="0" borderId="0" xfId="0" applyFont="1" applyBorder="1" applyAlignment="1">
      <alignment horizontal="center" wrapText="1"/>
    </xf>
    <xf numFmtId="0" fontId="44" fillId="0" borderId="0" xfId="0" applyFont="1" applyBorder="1" applyAlignment="1">
      <alignment horizontal="center" vertical="center" shrinkToFit="1"/>
    </xf>
    <xf numFmtId="0" fontId="44" fillId="0" borderId="48" xfId="42" applyFont="1" applyBorder="1"/>
    <xf numFmtId="0" fontId="44" fillId="0" borderId="0" xfId="0" applyFont="1" applyAlignment="1">
      <alignment horizontal="center" vertical="center"/>
    </xf>
    <xf numFmtId="0" fontId="44" fillId="0" borderId="37" xfId="0" applyFont="1" applyBorder="1" applyAlignment="1">
      <alignment horizontal="center" vertical="center"/>
    </xf>
    <xf numFmtId="0" fontId="44" fillId="0" borderId="50" xfId="42" applyFont="1" applyBorder="1"/>
    <xf numFmtId="0" fontId="44" fillId="0" borderId="51" xfId="42" applyFont="1" applyBorder="1"/>
    <xf numFmtId="0" fontId="38" fillId="0" borderId="0" xfId="0" applyFont="1" applyBorder="1" applyAlignment="1">
      <alignment horizontal="center" wrapText="1"/>
    </xf>
    <xf numFmtId="0" fontId="44" fillId="0" borderId="47" xfId="42" applyFont="1" applyBorder="1"/>
    <xf numFmtId="0" fontId="44" fillId="0" borderId="52" xfId="42" applyFont="1" applyBorder="1"/>
    <xf numFmtId="0" fontId="44" fillId="0" borderId="58" xfId="42" applyFont="1" applyBorder="1"/>
    <xf numFmtId="176" fontId="38" fillId="0" borderId="38" xfId="0" applyNumberFormat="1" applyFont="1" applyBorder="1" applyAlignment="1">
      <alignment horizontal="center" wrapText="1"/>
    </xf>
    <xf numFmtId="0" fontId="38" fillId="0" borderId="39" xfId="0" applyFont="1" applyBorder="1" applyAlignment="1">
      <alignment horizontal="center" shrinkToFit="1"/>
    </xf>
    <xf numFmtId="0" fontId="38" fillId="0" borderId="40" xfId="0" applyFont="1" applyBorder="1" applyAlignment="1">
      <alignment horizontal="center" shrinkToFit="1"/>
    </xf>
    <xf numFmtId="0" fontId="38" fillId="0" borderId="36" xfId="0" applyFont="1" applyBorder="1" applyAlignment="1">
      <alignment horizontal="center"/>
    </xf>
    <xf numFmtId="0" fontId="38" fillId="0" borderId="10" xfId="0" applyFont="1" applyBorder="1" applyAlignment="1">
      <alignment horizontal="center" shrinkToFit="1"/>
    </xf>
    <xf numFmtId="0" fontId="38" fillId="0" borderId="10" xfId="0" applyFont="1" applyBorder="1" applyAlignment="1">
      <alignment horizontal="center" wrapText="1"/>
    </xf>
    <xf numFmtId="0" fontId="44" fillId="0" borderId="49" xfId="42" applyFont="1" applyBorder="1"/>
    <xf numFmtId="0" fontId="44" fillId="0" borderId="0" xfId="0" applyFont="1" applyBorder="1" applyAlignment="1">
      <alignment horizontal="center" vertical="center" wrapText="1"/>
    </xf>
    <xf numFmtId="0" fontId="44" fillId="0" borderId="59" xfId="42" applyFont="1" applyBorder="1"/>
    <xf numFmtId="0" fontId="44" fillId="0" borderId="60" xfId="42" applyFont="1" applyBorder="1"/>
    <xf numFmtId="0" fontId="44" fillId="0" borderId="61" xfId="42" applyFont="1" applyBorder="1"/>
    <xf numFmtId="0" fontId="44" fillId="0" borderId="62" xfId="42" applyFont="1" applyBorder="1"/>
    <xf numFmtId="0" fontId="38" fillId="0" borderId="0" xfId="0" applyFont="1" applyBorder="1" applyAlignment="1">
      <alignment horizontal="center" shrinkToFit="1"/>
    </xf>
    <xf numFmtId="9" fontId="44" fillId="0" borderId="60" xfId="42" applyNumberFormat="1" applyFont="1" applyBorder="1"/>
    <xf numFmtId="0" fontId="45" fillId="0" borderId="0" xfId="0" applyFont="1" applyBorder="1" applyAlignment="1">
      <alignment horizontal="left" vertical="center"/>
    </xf>
    <xf numFmtId="0" fontId="48" fillId="25" borderId="0" xfId="0" applyFont="1" applyFill="1" applyBorder="1" applyAlignment="1">
      <alignment horizontal="center" shrinkToFit="1"/>
    </xf>
    <xf numFmtId="0" fontId="47" fillId="25" borderId="41" xfId="0" applyFont="1" applyFill="1" applyBorder="1" applyAlignment="1">
      <alignment horizontal="left" vertical="center"/>
    </xf>
    <xf numFmtId="0" fontId="46" fillId="25" borderId="0" xfId="0" applyFont="1" applyFill="1" applyAlignment="1">
      <alignment vertical="center"/>
    </xf>
    <xf numFmtId="0" fontId="43" fillId="25" borderId="0" xfId="0" applyFont="1" applyFill="1" applyBorder="1" applyAlignment="1">
      <alignment horizontal="center" wrapText="1"/>
    </xf>
    <xf numFmtId="0" fontId="23" fillId="24" borderId="65" xfId="0" applyFont="1" applyFill="1" applyBorder="1" applyAlignment="1">
      <alignment horizontal="center" vertical="center" wrapText="1" shrinkToFit="1"/>
    </xf>
    <xf numFmtId="0" fontId="20" fillId="24" borderId="66" xfId="0" applyFont="1" applyFill="1" applyBorder="1" applyAlignment="1">
      <alignment horizontal="center" vertical="center" shrinkToFit="1"/>
    </xf>
    <xf numFmtId="0" fontId="20" fillId="24" borderId="67" xfId="0" applyFont="1" applyFill="1" applyBorder="1" applyAlignment="1">
      <alignment horizontal="center" vertical="center" shrinkToFit="1"/>
    </xf>
    <xf numFmtId="0" fontId="20" fillId="24" borderId="68" xfId="0" applyFont="1" applyFill="1" applyBorder="1" applyAlignment="1">
      <alignment horizontal="center" vertical="center" shrinkToFit="1"/>
    </xf>
    <xf numFmtId="0" fontId="23" fillId="24" borderId="69" xfId="0" applyFont="1" applyFill="1" applyBorder="1" applyAlignment="1">
      <alignment horizontal="center" vertical="center" wrapText="1" shrinkToFit="1"/>
    </xf>
    <xf numFmtId="0" fontId="24" fillId="0" borderId="70" xfId="0" applyFont="1" applyFill="1" applyBorder="1" applyAlignment="1">
      <alignment vertical="center" textRotation="180" shrinkToFit="1"/>
    </xf>
    <xf numFmtId="0" fontId="24" fillId="0" borderId="70" xfId="0" applyFont="1" applyBorder="1" applyAlignment="1">
      <alignment horizontal="left" vertical="center" shrinkToFit="1"/>
    </xf>
    <xf numFmtId="0" fontId="44" fillId="0" borderId="0" xfId="42" applyFont="1" applyBorder="1"/>
    <xf numFmtId="0" fontId="36" fillId="0" borderId="0" xfId="0" applyFont="1" applyBorder="1" applyAlignment="1">
      <alignment horizontal="center" vertical="center"/>
    </xf>
    <xf numFmtId="0" fontId="38" fillId="0" borderId="41" xfId="0" applyFont="1" applyBorder="1" applyAlignment="1">
      <alignment horizontal="center"/>
    </xf>
    <xf numFmtId="0" fontId="44" fillId="0" borderId="41" xfId="0" applyFont="1" applyBorder="1" applyAlignment="1">
      <alignment horizontal="center" vertical="center"/>
    </xf>
    <xf numFmtId="0" fontId="35" fillId="25" borderId="0" xfId="0" applyFont="1" applyFill="1" applyBorder="1" applyAlignment="1">
      <alignment horizontal="center" vertical="center"/>
    </xf>
    <xf numFmtId="0" fontId="38" fillId="0" borderId="0" xfId="0" applyFont="1" applyBorder="1" applyAlignment="1">
      <alignment horizontal="center" shrinkToFit="1"/>
    </xf>
    <xf numFmtId="0" fontId="43" fillId="0" borderId="0" xfId="0" applyFont="1" applyBorder="1" applyAlignment="1">
      <alignment horizontal="center" wrapText="1"/>
    </xf>
    <xf numFmtId="0" fontId="38" fillId="0" borderId="0" xfId="0" applyFont="1" applyBorder="1" applyAlignment="1">
      <alignment horizontal="center" wrapText="1"/>
    </xf>
    <xf numFmtId="0" fontId="39" fillId="0" borderId="0" xfId="0" applyFont="1" applyBorder="1" applyAlignment="1">
      <alignment horizontal="center" shrinkToFit="1"/>
    </xf>
    <xf numFmtId="0" fontId="40" fillId="0" borderId="0" xfId="0" applyFont="1" applyBorder="1" applyAlignment="1">
      <alignment horizontal="center" shrinkToFit="1"/>
    </xf>
    <xf numFmtId="0" fontId="35" fillId="25" borderId="0" xfId="0" applyFont="1" applyFill="1" applyBorder="1" applyAlignment="1">
      <alignment horizontal="center" vertical="center"/>
    </xf>
    <xf numFmtId="0" fontId="34" fillId="25" borderId="0" xfId="0" applyFont="1" applyFill="1" applyBorder="1" applyAlignment="1">
      <alignment horizontal="center" vertical="center"/>
    </xf>
    <xf numFmtId="0" fontId="34" fillId="25" borderId="46" xfId="0" applyFont="1" applyFill="1" applyBorder="1" applyAlignment="1">
      <alignment horizontal="center" vertical="center"/>
    </xf>
    <xf numFmtId="0" fontId="42" fillId="0" borderId="0" xfId="0" applyFont="1" applyBorder="1" applyAlignment="1">
      <alignment horizontal="center"/>
    </xf>
    <xf numFmtId="0" fontId="24" fillId="0" borderId="0" xfId="0" applyFont="1" applyBorder="1" applyAlignment="1">
      <alignment horizontal="left" shrinkToFit="1"/>
    </xf>
    <xf numFmtId="0" fontId="53" fillId="0" borderId="59" xfId="42" applyFont="1" applyBorder="1"/>
    <xf numFmtId="0" fontId="53" fillId="0" borderId="60" xfId="42" applyFont="1" applyBorder="1"/>
    <xf numFmtId="0" fontId="53" fillId="0" borderId="61" xfId="42" applyFont="1" applyBorder="1"/>
    <xf numFmtId="0" fontId="53" fillId="0" borderId="62" xfId="42" applyFont="1" applyBorder="1"/>
    <xf numFmtId="0" fontId="53" fillId="0" borderId="50" xfId="42" applyFont="1" applyBorder="1"/>
    <xf numFmtId="0" fontId="53" fillId="0" borderId="51" xfId="42" applyFont="1" applyBorder="1"/>
    <xf numFmtId="0" fontId="53" fillId="0" borderId="48" xfId="42" applyFont="1" applyBorder="1"/>
    <xf numFmtId="0" fontId="38" fillId="0" borderId="0" xfId="0" applyFont="1" applyBorder="1" applyAlignment="1">
      <alignment horizontal="center" vertical="center" wrapText="1"/>
    </xf>
    <xf numFmtId="0" fontId="38" fillId="0" borderId="0" xfId="0" applyFont="1" applyAlignment="1">
      <alignment horizontal="center" vertical="center"/>
    </xf>
    <xf numFmtId="0" fontId="53" fillId="0" borderId="52" xfId="42" applyFont="1" applyBorder="1"/>
    <xf numFmtId="9" fontId="53" fillId="0" borderId="60" xfId="42" applyNumberFormat="1" applyFont="1" applyBorder="1"/>
    <xf numFmtId="0" fontId="53" fillId="0" borderId="58" xfId="42" applyFont="1" applyBorder="1"/>
    <xf numFmtId="0" fontId="53" fillId="0" borderId="47" xfId="42" applyFont="1" applyBorder="1"/>
    <xf numFmtId="0" fontId="53" fillId="0" borderId="71" xfId="42" applyFont="1" applyBorder="1"/>
    <xf numFmtId="0" fontId="53" fillId="0" borderId="49" xfId="42" applyFont="1" applyBorder="1"/>
    <xf numFmtId="0" fontId="3" fillId="0" borderId="0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shrinkToFit="1"/>
    </xf>
    <xf numFmtId="0" fontId="3" fillId="0" borderId="0" xfId="0" applyFont="1" applyFill="1" applyBorder="1" applyAlignment="1">
      <alignment horizontal="center" shrinkToFit="1"/>
    </xf>
    <xf numFmtId="0" fontId="3" fillId="0" borderId="0" xfId="0" applyFont="1" applyBorder="1" applyAlignment="1">
      <alignment horizontal="right"/>
    </xf>
    <xf numFmtId="0" fontId="3" fillId="0" borderId="0" xfId="0" applyFont="1" applyFill="1" applyBorder="1" applyAlignment="1">
      <alignment horizontal="center" vertical="center"/>
    </xf>
    <xf numFmtId="0" fontId="54" fillId="0" borderId="21" xfId="0" applyFont="1" applyBorder="1" applyAlignment="1">
      <alignment horizontal="left" vertical="center" shrinkToFit="1"/>
    </xf>
    <xf numFmtId="0" fontId="3" fillId="0" borderId="0" xfId="0" applyFont="1">
      <alignment vertical="center"/>
    </xf>
    <xf numFmtId="0" fontId="3" fillId="0" borderId="0" xfId="0" applyFont="1" applyFill="1" applyBorder="1" applyAlignment="1">
      <alignment horizontal="left" vertical="center" wrapText="1"/>
    </xf>
    <xf numFmtId="177" fontId="3" fillId="0" borderId="0" xfId="0" applyNumberFormat="1" applyFont="1" applyBorder="1" applyAlignment="1">
      <alignment horizontal="center" vertical="center"/>
    </xf>
    <xf numFmtId="178" fontId="3" fillId="0" borderId="0" xfId="0" applyNumberFormat="1" applyFont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 shrinkToFit="1"/>
    </xf>
    <xf numFmtId="0" fontId="3" fillId="0" borderId="24" xfId="0" applyFont="1" applyBorder="1">
      <alignment vertical="center"/>
    </xf>
    <xf numFmtId="0" fontId="3" fillId="0" borderId="20" xfId="0" applyFont="1" applyFill="1" applyBorder="1" applyAlignment="1">
      <alignment horizontal="center" vertical="center" shrinkToFit="1"/>
    </xf>
    <xf numFmtId="0" fontId="3" fillId="0" borderId="25" xfId="0" applyFont="1" applyBorder="1" applyAlignment="1">
      <alignment horizontal="right"/>
    </xf>
    <xf numFmtId="9" fontId="3" fillId="0" borderId="0" xfId="0" applyNumberFormat="1" applyFont="1" applyBorder="1">
      <alignment vertical="center"/>
    </xf>
    <xf numFmtId="0" fontId="24" fillId="0" borderId="21" xfId="0" applyFont="1" applyFill="1" applyBorder="1" applyAlignment="1">
      <alignment vertical="center" shrinkToFit="1"/>
    </xf>
    <xf numFmtId="0" fontId="3" fillId="0" borderId="27" xfId="0" applyFont="1" applyBorder="1" applyAlignment="1">
      <alignment horizontal="center" vertical="center" shrinkToFit="1"/>
    </xf>
    <xf numFmtId="0" fontId="3" fillId="0" borderId="31" xfId="0" applyFont="1" applyFill="1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 shrinkToFit="1"/>
    </xf>
    <xf numFmtId="0" fontId="3" fillId="0" borderId="0" xfId="0" applyFont="1" applyBorder="1" applyAlignment="1">
      <alignment horizontal="right" vertical="top"/>
    </xf>
    <xf numFmtId="0" fontId="3" fillId="0" borderId="0" xfId="0" applyFont="1" applyBorder="1" applyAlignment="1">
      <alignment horizontal="left" vertical="center" shrinkToFit="1"/>
    </xf>
    <xf numFmtId="0" fontId="3" fillId="0" borderId="0" xfId="0" applyFont="1" applyFill="1" applyBorder="1">
      <alignment vertical="center"/>
    </xf>
    <xf numFmtId="0" fontId="3" fillId="0" borderId="0" xfId="0" applyFont="1" applyFill="1">
      <alignment vertical="center"/>
    </xf>
    <xf numFmtId="0" fontId="55" fillId="0" borderId="0" xfId="0" applyFont="1" applyBorder="1" applyAlignment="1">
      <alignment horizontal="center" shrinkToFit="1"/>
    </xf>
    <xf numFmtId="0" fontId="1" fillId="0" borderId="0" xfId="0" applyFont="1" applyBorder="1">
      <alignment vertical="center"/>
    </xf>
    <xf numFmtId="0" fontId="1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horizontal="left" shrinkToFit="1"/>
    </xf>
    <xf numFmtId="0" fontId="55" fillId="0" borderId="0" xfId="0" applyFont="1" applyFill="1" applyBorder="1" applyAlignment="1">
      <alignment horizontal="center" shrinkToFit="1"/>
    </xf>
    <xf numFmtId="0" fontId="21" fillId="0" borderId="0" xfId="0" applyFont="1" applyBorder="1" applyAlignment="1">
      <alignment horizontal="center" shrinkToFit="1"/>
    </xf>
    <xf numFmtId="0" fontId="1" fillId="0" borderId="0" xfId="0" applyFont="1" applyBorder="1" applyAlignment="1">
      <alignment horizontal="left"/>
    </xf>
    <xf numFmtId="0" fontId="1" fillId="0" borderId="0" xfId="0" applyFont="1" applyBorder="1" applyAlignment="1">
      <alignment horizontal="center" shrinkToFit="1"/>
    </xf>
    <xf numFmtId="0" fontId="1" fillId="0" borderId="0" xfId="0" applyFont="1" applyFill="1" applyBorder="1" applyAlignment="1">
      <alignment horizontal="center" shrinkToFit="1"/>
    </xf>
    <xf numFmtId="0" fontId="21" fillId="0" borderId="0" xfId="0" applyFont="1" applyBorder="1" applyAlignment="1">
      <alignment horizontal="right"/>
    </xf>
    <xf numFmtId="0" fontId="21" fillId="0" borderId="0" xfId="0" applyFont="1" applyBorder="1" applyAlignment="1">
      <alignment horizontal="center"/>
    </xf>
    <xf numFmtId="0" fontId="1" fillId="0" borderId="0" xfId="0" applyFont="1" applyBorder="1" applyAlignment="1">
      <alignment horizontal="right"/>
    </xf>
    <xf numFmtId="0" fontId="21" fillId="0" borderId="11" xfId="0" applyFont="1" applyBorder="1" applyAlignment="1">
      <alignment horizontal="center" vertical="center" textRotation="255"/>
    </xf>
    <xf numFmtId="0" fontId="57" fillId="0" borderId="12" xfId="0" applyFont="1" applyBorder="1" applyAlignment="1">
      <alignment vertical="center" textRotation="255"/>
    </xf>
    <xf numFmtId="0" fontId="57" fillId="0" borderId="13" xfId="0" applyFont="1" applyFill="1" applyBorder="1" applyAlignment="1">
      <alignment horizontal="center" vertical="center"/>
    </xf>
    <xf numFmtId="0" fontId="57" fillId="0" borderId="13" xfId="0" applyFont="1" applyFill="1" applyBorder="1" applyAlignment="1">
      <alignment horizontal="center" vertical="center" wrapText="1"/>
    </xf>
    <xf numFmtId="0" fontId="57" fillId="0" borderId="12" xfId="0" applyFont="1" applyFill="1" applyBorder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1" fillId="0" borderId="15" xfId="0" applyFont="1" applyBorder="1" applyAlignment="1">
      <alignment horizontal="center" vertical="center"/>
    </xf>
    <xf numFmtId="0" fontId="58" fillId="0" borderId="0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57" fillId="0" borderId="0" xfId="0" applyFont="1">
      <alignment vertical="center"/>
    </xf>
    <xf numFmtId="0" fontId="21" fillId="0" borderId="16" xfId="0" applyFont="1" applyBorder="1" applyAlignment="1">
      <alignment horizontal="center"/>
    </xf>
    <xf numFmtId="0" fontId="58" fillId="0" borderId="0" xfId="0" applyFont="1">
      <alignment vertical="center"/>
    </xf>
    <xf numFmtId="0" fontId="21" fillId="0" borderId="20" xfId="0" applyFont="1" applyBorder="1" applyAlignment="1">
      <alignment horizontal="center"/>
    </xf>
    <xf numFmtId="0" fontId="1" fillId="0" borderId="0" xfId="0" applyFont="1">
      <alignment vertical="center"/>
    </xf>
    <xf numFmtId="0" fontId="1" fillId="0" borderId="0" xfId="0" applyFont="1" applyFill="1" applyBorder="1" applyAlignment="1">
      <alignment horizontal="left" vertical="center" wrapText="1"/>
    </xf>
    <xf numFmtId="177" fontId="1" fillId="0" borderId="0" xfId="0" applyNumberFormat="1" applyFont="1" applyBorder="1" applyAlignment="1">
      <alignment horizontal="center" vertical="center"/>
    </xf>
    <xf numFmtId="178" fontId="1" fillId="0" borderId="0" xfId="0" applyNumberFormat="1" applyFont="1" applyBorder="1" applyAlignment="1">
      <alignment horizontal="center" vertical="center"/>
    </xf>
    <xf numFmtId="0" fontId="1" fillId="0" borderId="24" xfId="0" applyFont="1" applyBorder="1">
      <alignment vertical="center"/>
    </xf>
    <xf numFmtId="0" fontId="1" fillId="0" borderId="20" xfId="0" applyFont="1" applyFill="1" applyBorder="1" applyAlignment="1">
      <alignment horizontal="center" vertical="center" shrinkToFit="1"/>
    </xf>
    <xf numFmtId="0" fontId="1" fillId="0" borderId="25" xfId="0" applyFont="1" applyBorder="1" applyAlignment="1">
      <alignment horizontal="right"/>
    </xf>
    <xf numFmtId="9" fontId="1" fillId="0" borderId="0" xfId="0" applyNumberFormat="1" applyFont="1" applyBorder="1">
      <alignment vertical="center"/>
    </xf>
    <xf numFmtId="0" fontId="21" fillId="0" borderId="16" xfId="0" applyFont="1" applyFill="1" applyBorder="1" applyAlignment="1">
      <alignment horizontal="center"/>
    </xf>
    <xf numFmtId="0" fontId="21" fillId="0" borderId="20" xfId="0" applyFont="1" applyFill="1" applyBorder="1" applyAlignment="1">
      <alignment horizontal="center"/>
    </xf>
    <xf numFmtId="0" fontId="20" fillId="0" borderId="0" xfId="0" applyFont="1" applyBorder="1" applyAlignment="1">
      <alignment horizontal="right"/>
    </xf>
    <xf numFmtId="0" fontId="20" fillId="0" borderId="0" xfId="0" applyFont="1">
      <alignment vertical="center"/>
    </xf>
    <xf numFmtId="0" fontId="20" fillId="0" borderId="0" xfId="0" applyFont="1" applyBorder="1">
      <alignment vertical="center"/>
    </xf>
    <xf numFmtId="0" fontId="20" fillId="0" borderId="24" xfId="0" applyFont="1" applyBorder="1">
      <alignment vertical="center"/>
    </xf>
    <xf numFmtId="0" fontId="1" fillId="0" borderId="27" xfId="0" applyFont="1" applyBorder="1" applyAlignment="1">
      <alignment horizontal="center" vertical="center" shrinkToFit="1"/>
    </xf>
    <xf numFmtId="0" fontId="20" fillId="0" borderId="28" xfId="0" applyFont="1" applyBorder="1">
      <alignment vertical="center"/>
    </xf>
    <xf numFmtId="0" fontId="20" fillId="0" borderId="0" xfId="0" applyFont="1" applyBorder="1" applyAlignment="1">
      <alignment horizontal="center" vertical="center"/>
    </xf>
    <xf numFmtId="0" fontId="1" fillId="0" borderId="31" xfId="0" applyFont="1" applyFill="1" applyBorder="1" applyAlignment="1">
      <alignment horizontal="center" vertical="center" shrinkToFit="1"/>
    </xf>
    <xf numFmtId="0" fontId="20" fillId="0" borderId="32" xfId="0" applyFont="1" applyBorder="1" applyAlignment="1">
      <alignment horizontal="left" vertical="center" shrinkToFit="1"/>
    </xf>
    <xf numFmtId="0" fontId="20" fillId="0" borderId="32" xfId="0" applyFont="1" applyFill="1" applyBorder="1" applyAlignment="1">
      <alignment vertical="center" textRotation="180" shrinkToFi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 shrinkToFit="1"/>
    </xf>
    <xf numFmtId="0" fontId="1" fillId="0" borderId="0" xfId="0" applyFont="1" applyBorder="1" applyAlignment="1">
      <alignment horizontal="right" vertical="top"/>
    </xf>
    <xf numFmtId="0" fontId="1" fillId="0" borderId="0" xfId="0" applyFont="1" applyBorder="1" applyAlignment="1">
      <alignment horizontal="left" vertical="center" shrinkToFit="1"/>
    </xf>
    <xf numFmtId="0" fontId="1" fillId="0" borderId="0" xfId="0" applyFont="1" applyFill="1" applyBorder="1">
      <alignment vertical="center"/>
    </xf>
    <xf numFmtId="0" fontId="21" fillId="0" borderId="0" xfId="0" applyFont="1">
      <alignment vertical="center"/>
    </xf>
    <xf numFmtId="0" fontId="21" fillId="0" borderId="0" xfId="0" applyFont="1" applyBorder="1" applyAlignment="1">
      <alignment horizontal="center" vertical="center"/>
    </xf>
    <xf numFmtId="0" fontId="1" fillId="0" borderId="0" xfId="0" applyFont="1" applyFill="1">
      <alignment vertical="center"/>
    </xf>
    <xf numFmtId="0" fontId="21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left"/>
    </xf>
    <xf numFmtId="0" fontId="42" fillId="0" borderId="37" xfId="0" applyFont="1" applyFill="1" applyBorder="1" applyAlignment="1">
      <alignment horizontal="center" shrinkToFit="1"/>
    </xf>
    <xf numFmtId="0" fontId="42" fillId="0" borderId="0" xfId="0" applyFont="1" applyFill="1" applyBorder="1" applyAlignment="1">
      <alignment horizontal="center" shrinkToFit="1"/>
    </xf>
    <xf numFmtId="0" fontId="42" fillId="0" borderId="41" xfId="0" applyFont="1" applyFill="1" applyBorder="1" applyAlignment="1">
      <alignment horizontal="center" shrinkToFit="1"/>
    </xf>
    <xf numFmtId="0" fontId="49" fillId="0" borderId="63" xfId="0" applyFont="1" applyBorder="1" applyAlignment="1">
      <alignment horizontal="center" wrapText="1"/>
    </xf>
    <xf numFmtId="0" fontId="49" fillId="0" borderId="42" xfId="0" applyFont="1" applyBorder="1" applyAlignment="1">
      <alignment horizontal="center" wrapText="1"/>
    </xf>
    <xf numFmtId="0" fontId="49" fillId="0" borderId="64" xfId="0" applyFont="1" applyBorder="1" applyAlignment="1">
      <alignment horizontal="center" wrapText="1"/>
    </xf>
    <xf numFmtId="0" fontId="42" fillId="0" borderId="37" xfId="0" applyFont="1" applyBorder="1" applyAlignment="1">
      <alignment horizontal="center"/>
    </xf>
    <xf numFmtId="0" fontId="42" fillId="0" borderId="0" xfId="0" applyFont="1" applyBorder="1" applyAlignment="1">
      <alignment horizontal="center"/>
    </xf>
    <xf numFmtId="0" fontId="42" fillId="0" borderId="41" xfId="0" applyFont="1" applyBorder="1" applyAlignment="1">
      <alignment horizontal="center"/>
    </xf>
    <xf numFmtId="0" fontId="43" fillId="0" borderId="37" xfId="0" applyFont="1" applyFill="1" applyBorder="1" applyAlignment="1">
      <alignment horizontal="center" wrapText="1"/>
    </xf>
    <xf numFmtId="0" fontId="43" fillId="0" borderId="0" xfId="0" applyFont="1" applyFill="1" applyBorder="1" applyAlignment="1">
      <alignment horizontal="center" wrapText="1"/>
    </xf>
    <xf numFmtId="0" fontId="43" fillId="0" borderId="41" xfId="0" applyFont="1" applyFill="1" applyBorder="1" applyAlignment="1">
      <alignment horizontal="center" wrapText="1"/>
    </xf>
    <xf numFmtId="0" fontId="38" fillId="0" borderId="63" xfId="0" applyFont="1" applyBorder="1" applyAlignment="1">
      <alignment horizontal="center" shrinkToFit="1"/>
    </xf>
    <xf numFmtId="0" fontId="38" fillId="0" borderId="42" xfId="0" applyFont="1" applyBorder="1" applyAlignment="1">
      <alignment horizontal="center" shrinkToFit="1"/>
    </xf>
    <xf numFmtId="0" fontId="38" fillId="0" borderId="64" xfId="0" applyFont="1" applyBorder="1" applyAlignment="1">
      <alignment horizontal="center" shrinkToFit="1"/>
    </xf>
    <xf numFmtId="0" fontId="41" fillId="0" borderId="57" xfId="0" applyFont="1" applyBorder="1" applyAlignment="1">
      <alignment horizontal="center"/>
    </xf>
    <xf numFmtId="0" fontId="41" fillId="0" borderId="40" xfId="0" applyFont="1" applyBorder="1" applyAlignment="1">
      <alignment horizontal="center"/>
    </xf>
    <xf numFmtId="0" fontId="41" fillId="0" borderId="44" xfId="0" applyFont="1" applyBorder="1" applyAlignment="1">
      <alignment horizontal="center"/>
    </xf>
    <xf numFmtId="183" fontId="37" fillId="0" borderId="53" xfId="0" applyNumberFormat="1" applyFont="1" applyBorder="1" applyAlignment="1">
      <alignment horizontal="center" wrapText="1"/>
    </xf>
    <xf numFmtId="183" fontId="37" fillId="0" borderId="54" xfId="0" applyNumberFormat="1" applyFont="1" applyBorder="1" applyAlignment="1">
      <alignment horizontal="center" wrapText="1"/>
    </xf>
    <xf numFmtId="183" fontId="37" fillId="0" borderId="55" xfId="0" applyNumberFormat="1" applyFont="1" applyBorder="1" applyAlignment="1">
      <alignment horizontal="center" wrapText="1"/>
    </xf>
    <xf numFmtId="0" fontId="43" fillId="0" borderId="37" xfId="0" applyFont="1" applyBorder="1" applyAlignment="1">
      <alignment horizontal="center" wrapText="1"/>
    </xf>
    <xf numFmtId="0" fontId="43" fillId="0" borderId="0" xfId="0" applyFont="1" applyBorder="1" applyAlignment="1">
      <alignment horizontal="center" wrapText="1"/>
    </xf>
    <xf numFmtId="0" fontId="43" fillId="0" borderId="41" xfId="0" applyFont="1" applyBorder="1" applyAlignment="1">
      <alignment horizontal="center" wrapText="1"/>
    </xf>
    <xf numFmtId="0" fontId="38" fillId="0" borderId="63" xfId="0" applyFont="1" applyBorder="1" applyAlignment="1">
      <alignment horizontal="center" wrapText="1"/>
    </xf>
    <xf numFmtId="0" fontId="38" fillId="0" borderId="42" xfId="0" applyFont="1" applyBorder="1" applyAlignment="1">
      <alignment horizontal="center" wrapText="1"/>
    </xf>
    <xf numFmtId="0" fontId="38" fillId="0" borderId="64" xfId="0" applyFont="1" applyBorder="1" applyAlignment="1">
      <alignment horizontal="center" wrapText="1"/>
    </xf>
    <xf numFmtId="0" fontId="39" fillId="0" borderId="39" xfId="0" applyFont="1" applyBorder="1" applyAlignment="1">
      <alignment horizontal="center" shrinkToFit="1"/>
    </xf>
    <xf numFmtId="0" fontId="39" fillId="0" borderId="45" xfId="0" applyFont="1" applyBorder="1" applyAlignment="1">
      <alignment horizontal="center" shrinkToFit="1"/>
    </xf>
    <xf numFmtId="0" fontId="38" fillId="0" borderId="63" xfId="0" applyFont="1" applyBorder="1" applyAlignment="1">
      <alignment horizontal="center" vertical="center" wrapText="1"/>
    </xf>
    <xf numFmtId="0" fontId="38" fillId="0" borderId="42" xfId="0" applyFont="1" applyBorder="1" applyAlignment="1">
      <alignment horizontal="center" vertical="center" wrapText="1"/>
    </xf>
    <xf numFmtId="0" fontId="38" fillId="0" borderId="64" xfId="0" applyFont="1" applyBorder="1" applyAlignment="1">
      <alignment horizontal="center" vertical="center" wrapText="1"/>
    </xf>
    <xf numFmtId="181" fontId="37" fillId="0" borderId="53" xfId="0" applyNumberFormat="1" applyFont="1" applyBorder="1" applyAlignment="1">
      <alignment horizontal="center" wrapText="1"/>
    </xf>
    <xf numFmtId="181" fontId="37" fillId="0" borderId="54" xfId="0" applyNumberFormat="1" applyFont="1" applyBorder="1" applyAlignment="1">
      <alignment horizontal="center" wrapText="1"/>
    </xf>
    <xf numFmtId="181" fontId="37" fillId="0" borderId="55" xfId="0" applyNumberFormat="1" applyFont="1" applyBorder="1" applyAlignment="1">
      <alignment horizontal="center" wrapText="1"/>
    </xf>
    <xf numFmtId="0" fontId="40" fillId="0" borderId="40" xfId="0" applyFont="1" applyBorder="1" applyAlignment="1">
      <alignment horizontal="center"/>
    </xf>
    <xf numFmtId="0" fontId="40" fillId="0" borderId="44" xfId="0" applyFont="1" applyBorder="1" applyAlignment="1">
      <alignment horizontal="center"/>
    </xf>
    <xf numFmtId="0" fontId="40" fillId="0" borderId="57" xfId="0" applyFont="1" applyBorder="1" applyAlignment="1">
      <alignment horizontal="center" shrinkToFit="1"/>
    </xf>
    <xf numFmtId="0" fontId="40" fillId="0" borderId="40" xfId="0" applyFont="1" applyBorder="1" applyAlignment="1">
      <alignment horizontal="center" shrinkToFit="1"/>
    </xf>
    <xf numFmtId="0" fontId="40" fillId="0" borderId="44" xfId="0" applyFont="1" applyBorder="1" applyAlignment="1">
      <alignment horizontal="center" shrinkToFit="1"/>
    </xf>
    <xf numFmtId="186" fontId="37" fillId="0" borderId="53" xfId="0" applyNumberFormat="1" applyFont="1" applyBorder="1" applyAlignment="1">
      <alignment horizontal="center" wrapText="1"/>
    </xf>
    <xf numFmtId="186" fontId="37" fillId="0" borderId="54" xfId="0" applyNumberFormat="1" applyFont="1" applyBorder="1" applyAlignment="1">
      <alignment horizontal="center" wrapText="1"/>
    </xf>
    <xf numFmtId="186" fontId="37" fillId="0" borderId="55" xfId="0" applyNumberFormat="1" applyFont="1" applyBorder="1" applyAlignment="1">
      <alignment horizontal="center" wrapText="1"/>
    </xf>
    <xf numFmtId="0" fontId="39" fillId="0" borderId="56" xfId="0" applyFont="1" applyBorder="1" applyAlignment="1">
      <alignment horizontal="center"/>
    </xf>
    <xf numFmtId="0" fontId="39" fillId="0" borderId="39" xfId="0" applyFont="1" applyBorder="1" applyAlignment="1">
      <alignment horizontal="center"/>
    </xf>
    <xf numFmtId="0" fontId="39" fillId="0" borderId="45" xfId="0" applyFont="1" applyBorder="1" applyAlignment="1">
      <alignment horizontal="center"/>
    </xf>
    <xf numFmtId="0" fontId="41" fillId="0" borderId="37" xfId="0" applyFont="1" applyBorder="1" applyAlignment="1">
      <alignment horizontal="center" shrinkToFit="1"/>
    </xf>
    <xf numFmtId="0" fontId="41" fillId="0" borderId="0" xfId="0" applyFont="1" applyBorder="1" applyAlignment="1">
      <alignment horizontal="center" shrinkToFit="1"/>
    </xf>
    <xf numFmtId="0" fontId="41" fillId="0" borderId="41" xfId="0" applyFont="1" applyBorder="1" applyAlignment="1">
      <alignment horizontal="center" shrinkToFit="1"/>
    </xf>
    <xf numFmtId="0" fontId="41" fillId="0" borderId="57" xfId="0" applyFont="1" applyBorder="1" applyAlignment="1">
      <alignment horizontal="center" shrinkToFit="1"/>
    </xf>
    <xf numFmtId="0" fontId="41" fillId="0" borderId="40" xfId="0" applyFont="1" applyBorder="1" applyAlignment="1">
      <alignment horizontal="center" shrinkToFit="1"/>
    </xf>
    <xf numFmtId="0" fontId="41" fillId="0" borderId="44" xfId="0" applyFont="1" applyBorder="1" applyAlignment="1">
      <alignment horizontal="center" shrinkToFit="1"/>
    </xf>
    <xf numFmtId="0" fontId="42" fillId="0" borderId="37" xfId="0" applyFont="1" applyBorder="1" applyAlignment="1">
      <alignment horizontal="center" shrinkToFit="1"/>
    </xf>
    <xf numFmtId="0" fontId="42" fillId="0" borderId="0" xfId="0" applyFont="1" applyBorder="1" applyAlignment="1">
      <alignment horizontal="center" shrinkToFit="1"/>
    </xf>
    <xf numFmtId="0" fontId="42" fillId="0" borderId="41" xfId="0" applyFont="1" applyBorder="1" applyAlignment="1">
      <alignment horizontal="center" shrinkToFit="1"/>
    </xf>
    <xf numFmtId="0" fontId="35" fillId="25" borderId="0" xfId="0" applyFont="1" applyFill="1" applyBorder="1" applyAlignment="1">
      <alignment horizontal="center" vertical="center"/>
    </xf>
    <xf numFmtId="0" fontId="35" fillId="25" borderId="46" xfId="0" applyFont="1" applyFill="1" applyBorder="1" applyAlignment="1">
      <alignment horizontal="center" vertical="center"/>
    </xf>
    <xf numFmtId="0" fontId="39" fillId="0" borderId="56" xfId="0" applyFont="1" applyBorder="1" applyAlignment="1">
      <alignment horizontal="center" shrinkToFit="1"/>
    </xf>
    <xf numFmtId="0" fontId="40" fillId="0" borderId="56" xfId="0" applyFont="1" applyBorder="1" applyAlignment="1">
      <alignment horizontal="center" shrinkToFit="1"/>
    </xf>
    <xf numFmtId="0" fontId="40" fillId="0" borderId="39" xfId="0" applyFont="1" applyBorder="1" applyAlignment="1">
      <alignment horizontal="center" shrinkToFit="1"/>
    </xf>
    <xf numFmtId="0" fontId="40" fillId="0" borderId="45" xfId="0" applyFont="1" applyBorder="1" applyAlignment="1">
      <alignment horizontal="center" shrinkToFit="1"/>
    </xf>
    <xf numFmtId="0" fontId="34" fillId="25" borderId="0" xfId="0" applyFont="1" applyFill="1" applyBorder="1" applyAlignment="1">
      <alignment horizontal="center" vertical="center"/>
    </xf>
    <xf numFmtId="0" fontId="34" fillId="25" borderId="46" xfId="0" applyFont="1" applyFill="1" applyBorder="1" applyAlignment="1">
      <alignment horizontal="center" vertical="center"/>
    </xf>
    <xf numFmtId="0" fontId="41" fillId="0" borderId="57" xfId="0" applyFont="1" applyFill="1" applyBorder="1" applyAlignment="1">
      <alignment horizontal="center" shrinkToFit="1"/>
    </xf>
    <xf numFmtId="0" fontId="41" fillId="0" borderId="40" xfId="0" applyFont="1" applyFill="1" applyBorder="1" applyAlignment="1">
      <alignment horizontal="center" shrinkToFit="1"/>
    </xf>
    <xf numFmtId="0" fontId="41" fillId="0" borderId="44" xfId="0" applyFont="1" applyFill="1" applyBorder="1" applyAlignment="1">
      <alignment horizontal="center" shrinkToFit="1"/>
    </xf>
    <xf numFmtId="182" fontId="37" fillId="0" borderId="53" xfId="0" applyNumberFormat="1" applyFont="1" applyBorder="1" applyAlignment="1">
      <alignment horizontal="center" wrapText="1"/>
    </xf>
    <xf numFmtId="182" fontId="37" fillId="0" borderId="54" xfId="0" applyNumberFormat="1" applyFont="1" applyBorder="1" applyAlignment="1">
      <alignment horizontal="center" wrapText="1"/>
    </xf>
    <xf numFmtId="182" fontId="37" fillId="0" borderId="55" xfId="0" applyNumberFormat="1" applyFont="1" applyBorder="1" applyAlignment="1">
      <alignment horizontal="center" wrapText="1"/>
    </xf>
    <xf numFmtId="0" fontId="42" fillId="0" borderId="37" xfId="0" applyFont="1" applyFill="1" applyBorder="1" applyAlignment="1">
      <alignment horizontal="center"/>
    </xf>
    <xf numFmtId="0" fontId="42" fillId="0" borderId="0" xfId="0" applyFont="1" applyFill="1" applyBorder="1" applyAlignment="1">
      <alignment horizontal="center"/>
    </xf>
    <xf numFmtId="0" fontId="42" fillId="0" borderId="41" xfId="0" applyFont="1" applyFill="1" applyBorder="1" applyAlignment="1">
      <alignment horizontal="center"/>
    </xf>
    <xf numFmtId="185" fontId="37" fillId="0" borderId="53" xfId="0" applyNumberFormat="1" applyFont="1" applyBorder="1" applyAlignment="1">
      <alignment horizontal="center" wrapText="1"/>
    </xf>
    <xf numFmtId="185" fontId="37" fillId="0" borderId="54" xfId="0" applyNumberFormat="1" applyFont="1" applyBorder="1" applyAlignment="1">
      <alignment horizontal="center" wrapText="1"/>
    </xf>
    <xf numFmtId="185" fontId="37" fillId="0" borderId="55" xfId="0" applyNumberFormat="1" applyFont="1" applyBorder="1" applyAlignment="1">
      <alignment horizontal="center" wrapText="1"/>
    </xf>
    <xf numFmtId="184" fontId="37" fillId="0" borderId="54" xfId="0" applyNumberFormat="1" applyFont="1" applyBorder="1" applyAlignment="1">
      <alignment horizontal="center" wrapText="1"/>
    </xf>
    <xf numFmtId="184" fontId="37" fillId="0" borderId="55" xfId="0" applyNumberFormat="1" applyFont="1" applyBorder="1" applyAlignment="1">
      <alignment horizontal="center" wrapText="1"/>
    </xf>
    <xf numFmtId="0" fontId="41" fillId="0" borderId="0" xfId="0" applyFont="1" applyFill="1" applyBorder="1" applyAlignment="1">
      <alignment horizontal="center" shrinkToFit="1"/>
    </xf>
    <xf numFmtId="0" fontId="41" fillId="0" borderId="41" xfId="0" applyFont="1" applyFill="1" applyBorder="1" applyAlignment="1">
      <alignment horizontal="center" shrinkToFit="1"/>
    </xf>
    <xf numFmtId="0" fontId="42" fillId="0" borderId="0" xfId="0" applyFont="1" applyBorder="1" applyAlignment="1">
      <alignment horizontal="center" wrapText="1"/>
    </xf>
    <xf numFmtId="0" fontId="42" fillId="0" borderId="41" xfId="0" applyFont="1" applyBorder="1" applyAlignment="1">
      <alignment horizontal="center" wrapText="1"/>
    </xf>
    <xf numFmtId="0" fontId="38" fillId="0" borderId="0" xfId="0" applyFont="1" applyBorder="1" applyAlignment="1">
      <alignment horizontal="center" wrapText="1"/>
    </xf>
    <xf numFmtId="0" fontId="38" fillId="0" borderId="0" xfId="0" applyFont="1" applyBorder="1" applyAlignment="1"/>
    <xf numFmtId="179" fontId="37" fillId="0" borderId="0" xfId="0" applyNumberFormat="1" applyFont="1" applyBorder="1" applyAlignment="1">
      <alignment horizontal="center" wrapText="1"/>
    </xf>
    <xf numFmtId="0" fontId="46" fillId="25" borderId="0" xfId="0" applyFont="1" applyFill="1" applyAlignment="1">
      <alignment horizontal="left" vertical="center"/>
    </xf>
    <xf numFmtId="0" fontId="40" fillId="0" borderId="56" xfId="0" applyFont="1" applyFill="1" applyBorder="1" applyAlignment="1">
      <alignment horizontal="center" shrinkToFit="1"/>
    </xf>
    <xf numFmtId="0" fontId="40" fillId="0" borderId="39" xfId="0" applyFont="1" applyFill="1" applyBorder="1" applyAlignment="1">
      <alignment horizontal="center" shrinkToFit="1"/>
    </xf>
    <xf numFmtId="0" fontId="40" fillId="0" borderId="45" xfId="0" applyFont="1" applyFill="1" applyBorder="1" applyAlignment="1">
      <alignment horizontal="center" shrinkToFit="1"/>
    </xf>
    <xf numFmtId="0" fontId="39" fillId="0" borderId="0" xfId="0" applyFont="1" applyBorder="1" applyAlignment="1">
      <alignment horizontal="center" shrinkToFit="1"/>
    </xf>
    <xf numFmtId="0" fontId="40" fillId="0" borderId="0" xfId="0" applyFont="1" applyBorder="1" applyAlignment="1">
      <alignment horizontal="center" shrinkToFit="1"/>
    </xf>
    <xf numFmtId="0" fontId="41" fillId="0" borderId="37" xfId="0" applyFont="1" applyFill="1" applyBorder="1" applyAlignment="1">
      <alignment horizontal="center" shrinkToFit="1"/>
    </xf>
    <xf numFmtId="0" fontId="38" fillId="0" borderId="42" xfId="0" applyFont="1" applyBorder="1" applyAlignment="1"/>
    <xf numFmtId="0" fontId="38" fillId="0" borderId="64" xfId="0" applyFont="1" applyBorder="1" applyAlignment="1"/>
    <xf numFmtId="0" fontId="38" fillId="0" borderId="37" xfId="0" applyFont="1" applyBorder="1" applyAlignment="1">
      <alignment horizontal="center" shrinkToFit="1"/>
    </xf>
    <xf numFmtId="0" fontId="38" fillId="0" borderId="0" xfId="0" applyFont="1" applyBorder="1" applyAlignment="1">
      <alignment horizontal="center" shrinkToFit="1"/>
    </xf>
    <xf numFmtId="0" fontId="38" fillId="0" borderId="41" xfId="0" applyFont="1" applyBorder="1" applyAlignment="1">
      <alignment horizontal="center" shrinkToFit="1"/>
    </xf>
    <xf numFmtId="180" fontId="37" fillId="0" borderId="53" xfId="0" applyNumberFormat="1" applyFont="1" applyBorder="1" applyAlignment="1">
      <alignment horizontal="center" wrapText="1"/>
    </xf>
    <xf numFmtId="180" fontId="37" fillId="0" borderId="54" xfId="0" applyNumberFormat="1" applyFont="1" applyBorder="1" applyAlignment="1">
      <alignment horizontal="center" wrapText="1"/>
    </xf>
    <xf numFmtId="180" fontId="37" fillId="0" borderId="55" xfId="0" applyNumberFormat="1" applyFont="1" applyBorder="1" applyAlignment="1">
      <alignment horizontal="center" wrapText="1"/>
    </xf>
    <xf numFmtId="0" fontId="41" fillId="0" borderId="40" xfId="0" applyFont="1" applyFill="1" applyBorder="1" applyAlignment="1">
      <alignment horizontal="center"/>
    </xf>
    <xf numFmtId="0" fontId="41" fillId="0" borderId="44" xfId="0" applyFont="1" applyFill="1" applyBorder="1" applyAlignment="1">
      <alignment horizontal="center"/>
    </xf>
    <xf numFmtId="0" fontId="23" fillId="0" borderId="17" xfId="0" applyFont="1" applyBorder="1" applyAlignment="1">
      <alignment horizontal="center" vertical="center" textRotation="180" shrinkToFit="1"/>
    </xf>
    <xf numFmtId="0" fontId="24" fillId="0" borderId="35" xfId="0" applyFont="1" applyFill="1" applyBorder="1" applyAlignment="1">
      <alignment horizontal="center" vertical="center" wrapText="1" shrinkToFit="1"/>
    </xf>
    <xf numFmtId="0" fontId="24" fillId="0" borderId="21" xfId="0" applyFont="1" applyFill="1" applyBorder="1" applyAlignment="1">
      <alignment horizontal="center" vertical="center" wrapText="1" shrinkToFit="1"/>
    </xf>
    <xf numFmtId="0" fontId="24" fillId="0" borderId="26" xfId="0" applyFont="1" applyFill="1" applyBorder="1" applyAlignment="1">
      <alignment horizontal="center" vertical="center" wrapText="1" shrinkToFit="1"/>
    </xf>
    <xf numFmtId="0" fontId="29" fillId="0" borderId="20" xfId="0" applyFont="1" applyBorder="1" applyAlignment="1">
      <alignment horizontal="center" vertical="center" textRotation="255" shrinkToFit="1"/>
    </xf>
    <xf numFmtId="0" fontId="26" fillId="0" borderId="0" xfId="0" applyFont="1" applyBorder="1" applyAlignment="1">
      <alignment horizontal="center" shrinkToFit="1"/>
    </xf>
    <xf numFmtId="0" fontId="22" fillId="0" borderId="0" xfId="0" applyFont="1" applyBorder="1" applyAlignment="1">
      <alignment horizontal="left" shrinkToFit="1"/>
    </xf>
    <xf numFmtId="0" fontId="24" fillId="0" borderId="0" xfId="0" applyFont="1" applyBorder="1" applyAlignment="1">
      <alignment horizontal="left" shrinkToFit="1"/>
    </xf>
    <xf numFmtId="0" fontId="29" fillId="0" borderId="20" xfId="0" applyFont="1" applyFill="1" applyBorder="1" applyAlignment="1">
      <alignment horizontal="center" vertical="center" textRotation="255" shrinkToFit="1"/>
    </xf>
    <xf numFmtId="0" fontId="23" fillId="0" borderId="43" xfId="0" applyFont="1" applyBorder="1" applyAlignment="1">
      <alignment horizontal="right" vertical="top"/>
    </xf>
    <xf numFmtId="0" fontId="29" fillId="0" borderId="0" xfId="0" applyFont="1" applyBorder="1" applyAlignment="1">
      <alignment horizontal="left" vertical="center"/>
    </xf>
    <xf numFmtId="0" fontId="30" fillId="0" borderId="0" xfId="0" applyFont="1" applyBorder="1" applyAlignment="1">
      <alignment horizontal="left" vertical="center"/>
    </xf>
    <xf numFmtId="191" fontId="37" fillId="0" borderId="53" xfId="0" applyNumberFormat="1" applyFont="1" applyBorder="1" applyAlignment="1">
      <alignment horizontal="center" wrapText="1"/>
    </xf>
    <xf numFmtId="191" fontId="37" fillId="0" borderId="54" xfId="0" applyNumberFormat="1" applyFont="1" applyBorder="1" applyAlignment="1">
      <alignment horizontal="center" wrapText="1"/>
    </xf>
    <xf numFmtId="191" fontId="37" fillId="0" borderId="55" xfId="0" applyNumberFormat="1" applyFont="1" applyBorder="1" applyAlignment="1">
      <alignment horizontal="center" wrapText="1"/>
    </xf>
    <xf numFmtId="187" fontId="37" fillId="0" borderId="53" xfId="0" applyNumberFormat="1" applyFont="1" applyBorder="1" applyAlignment="1">
      <alignment horizontal="center" wrapText="1"/>
    </xf>
    <xf numFmtId="187" fontId="37" fillId="0" borderId="54" xfId="0" applyNumberFormat="1" applyFont="1" applyBorder="1" applyAlignment="1">
      <alignment horizontal="center" wrapText="1"/>
    </xf>
    <xf numFmtId="187" fontId="37" fillId="0" borderId="55" xfId="0" applyNumberFormat="1" applyFont="1" applyBorder="1" applyAlignment="1">
      <alignment horizontal="center" wrapText="1"/>
    </xf>
    <xf numFmtId="188" fontId="37" fillId="0" borderId="53" xfId="0" applyNumberFormat="1" applyFont="1" applyBorder="1" applyAlignment="1">
      <alignment horizontal="center" wrapText="1"/>
    </xf>
    <xf numFmtId="188" fontId="37" fillId="0" borderId="54" xfId="0" applyNumberFormat="1" applyFont="1" applyBorder="1" applyAlignment="1">
      <alignment horizontal="center" wrapText="1"/>
    </xf>
    <xf numFmtId="188" fontId="37" fillId="0" borderId="55" xfId="0" applyNumberFormat="1" applyFont="1" applyBorder="1" applyAlignment="1">
      <alignment horizontal="center" wrapText="1"/>
    </xf>
    <xf numFmtId="189" fontId="37" fillId="0" borderId="53" xfId="0" applyNumberFormat="1" applyFont="1" applyBorder="1" applyAlignment="1">
      <alignment horizontal="center" wrapText="1"/>
    </xf>
    <xf numFmtId="189" fontId="37" fillId="0" borderId="54" xfId="0" applyNumberFormat="1" applyFont="1" applyBorder="1" applyAlignment="1">
      <alignment horizontal="center" wrapText="1"/>
    </xf>
    <xf numFmtId="189" fontId="37" fillId="0" borderId="55" xfId="0" applyNumberFormat="1" applyFont="1" applyBorder="1" applyAlignment="1">
      <alignment horizontal="center" wrapText="1"/>
    </xf>
    <xf numFmtId="190" fontId="37" fillId="0" borderId="54" xfId="0" applyNumberFormat="1" applyFont="1" applyBorder="1" applyAlignment="1">
      <alignment horizontal="center" wrapText="1"/>
    </xf>
    <xf numFmtId="190" fontId="37" fillId="0" borderId="55" xfId="0" applyNumberFormat="1" applyFont="1" applyBorder="1" applyAlignment="1">
      <alignment horizontal="center" wrapText="1"/>
    </xf>
    <xf numFmtId="0" fontId="41" fillId="0" borderId="37" xfId="0" applyFont="1" applyFill="1" applyBorder="1" applyAlignment="1">
      <alignment horizontal="center"/>
    </xf>
    <xf numFmtId="0" fontId="41" fillId="0" borderId="0" xfId="0" applyFont="1" applyFill="1" applyBorder="1" applyAlignment="1">
      <alignment horizontal="center"/>
    </xf>
    <xf numFmtId="0" fontId="41" fillId="0" borderId="41" xfId="0" applyFont="1" applyFill="1" applyBorder="1" applyAlignment="1">
      <alignment horizontal="center"/>
    </xf>
    <xf numFmtId="0" fontId="50" fillId="0" borderId="37" xfId="0" applyFont="1" applyBorder="1" applyAlignment="1">
      <alignment horizontal="center" wrapText="1"/>
    </xf>
    <xf numFmtId="0" fontId="50" fillId="0" borderId="0" xfId="0" applyFont="1" applyBorder="1" applyAlignment="1">
      <alignment horizontal="center" wrapText="1"/>
    </xf>
    <xf numFmtId="0" fontId="50" fillId="0" borderId="41" xfId="0" applyFont="1" applyBorder="1" applyAlignment="1">
      <alignment horizontal="center" wrapText="1"/>
    </xf>
    <xf numFmtId="0" fontId="51" fillId="0" borderId="37" xfId="0" applyFont="1" applyFill="1" applyBorder="1" applyAlignment="1">
      <alignment horizontal="center" wrapText="1"/>
    </xf>
    <xf numFmtId="0" fontId="51" fillId="0" borderId="0" xfId="0" applyFont="1" applyFill="1" applyBorder="1" applyAlignment="1">
      <alignment horizontal="center" wrapText="1"/>
    </xf>
    <xf numFmtId="0" fontId="51" fillId="0" borderId="41" xfId="0" applyFont="1" applyFill="1" applyBorder="1" applyAlignment="1">
      <alignment horizontal="center" wrapText="1"/>
    </xf>
    <xf numFmtId="0" fontId="50" fillId="0" borderId="37" xfId="0" applyFont="1" applyFill="1" applyBorder="1" applyAlignment="1">
      <alignment horizontal="center" wrapText="1"/>
    </xf>
    <xf numFmtId="0" fontId="50" fillId="0" borderId="0" xfId="0" applyFont="1" applyFill="1" applyBorder="1" applyAlignment="1">
      <alignment horizontal="center" wrapText="1"/>
    </xf>
    <xf numFmtId="0" fontId="50" fillId="0" borderId="41" xfId="0" applyFont="1" applyFill="1" applyBorder="1" applyAlignment="1">
      <alignment horizontal="center" wrapText="1"/>
    </xf>
    <xf numFmtId="0" fontId="52" fillId="0" borderId="63" xfId="0" applyFont="1" applyBorder="1" applyAlignment="1">
      <alignment horizontal="center" shrinkToFit="1"/>
    </xf>
    <xf numFmtId="0" fontId="52" fillId="0" borderId="42" xfId="0" applyFont="1" applyBorder="1" applyAlignment="1">
      <alignment horizontal="center" shrinkToFit="1"/>
    </xf>
    <xf numFmtId="0" fontId="52" fillId="0" borderId="64" xfId="0" applyFont="1" applyBorder="1" applyAlignment="1">
      <alignment horizontal="center" shrinkToFit="1"/>
    </xf>
    <xf numFmtId="0" fontId="52" fillId="0" borderId="63" xfId="0" applyFont="1" applyBorder="1" applyAlignment="1">
      <alignment horizontal="center" wrapText="1"/>
    </xf>
    <xf numFmtId="0" fontId="52" fillId="0" borderId="42" xfId="0" applyFont="1" applyBorder="1" applyAlignment="1">
      <alignment horizontal="center" wrapText="1"/>
    </xf>
    <xf numFmtId="0" fontId="52" fillId="0" borderId="64" xfId="0" applyFont="1" applyBorder="1" applyAlignment="1">
      <alignment horizontal="center" wrapText="1"/>
    </xf>
    <xf numFmtId="192" fontId="37" fillId="0" borderId="53" xfId="0" applyNumberFormat="1" applyFont="1" applyBorder="1" applyAlignment="1">
      <alignment horizontal="center" wrapText="1"/>
    </xf>
    <xf numFmtId="192" fontId="37" fillId="0" borderId="54" xfId="0" applyNumberFormat="1" applyFont="1" applyBorder="1" applyAlignment="1">
      <alignment horizontal="center" wrapText="1"/>
    </xf>
    <xf numFmtId="192" fontId="37" fillId="0" borderId="55" xfId="0" applyNumberFormat="1" applyFont="1" applyBorder="1" applyAlignment="1">
      <alignment horizontal="center" wrapText="1"/>
    </xf>
    <xf numFmtId="193" fontId="37" fillId="0" borderId="53" xfId="0" applyNumberFormat="1" applyFont="1" applyBorder="1" applyAlignment="1">
      <alignment horizontal="center" wrapText="1"/>
    </xf>
    <xf numFmtId="193" fontId="37" fillId="0" borderId="54" xfId="0" applyNumberFormat="1" applyFont="1" applyBorder="1" applyAlignment="1">
      <alignment horizontal="center" wrapText="1"/>
    </xf>
    <xf numFmtId="193" fontId="37" fillId="0" borderId="55" xfId="0" applyNumberFormat="1" applyFont="1" applyBorder="1" applyAlignment="1">
      <alignment horizontal="center" wrapText="1"/>
    </xf>
    <xf numFmtId="194" fontId="52" fillId="0" borderId="53" xfId="0" applyNumberFormat="1" applyFont="1" applyBorder="1" applyAlignment="1">
      <alignment horizontal="center" wrapText="1"/>
    </xf>
    <xf numFmtId="194" fontId="52" fillId="0" borderId="54" xfId="0" applyNumberFormat="1" applyFont="1" applyBorder="1" applyAlignment="1">
      <alignment horizontal="center" wrapText="1"/>
    </xf>
    <xf numFmtId="194" fontId="52" fillId="0" borderId="55" xfId="0" applyNumberFormat="1" applyFont="1" applyBorder="1" applyAlignment="1">
      <alignment horizontal="center" wrapText="1"/>
    </xf>
    <xf numFmtId="195" fontId="52" fillId="0" borderId="53" xfId="0" applyNumberFormat="1" applyFont="1" applyBorder="1" applyAlignment="1">
      <alignment horizontal="center" wrapText="1"/>
    </xf>
    <xf numFmtId="195" fontId="52" fillId="0" borderId="54" xfId="0" applyNumberFormat="1" applyFont="1" applyBorder="1" applyAlignment="1">
      <alignment horizontal="center" wrapText="1"/>
    </xf>
    <xf numFmtId="195" fontId="52" fillId="0" borderId="55" xfId="0" applyNumberFormat="1" applyFont="1" applyBorder="1" applyAlignment="1">
      <alignment horizontal="center" wrapText="1"/>
    </xf>
    <xf numFmtId="196" fontId="52" fillId="0" borderId="54" xfId="0" applyNumberFormat="1" applyFont="1" applyBorder="1" applyAlignment="1">
      <alignment horizontal="center" wrapText="1"/>
    </xf>
    <xf numFmtId="196" fontId="52" fillId="0" borderId="55" xfId="0" applyNumberFormat="1" applyFont="1" applyBorder="1" applyAlignment="1">
      <alignment horizontal="center" wrapText="1"/>
    </xf>
    <xf numFmtId="180" fontId="52" fillId="0" borderId="53" xfId="0" applyNumberFormat="1" applyFont="1" applyBorder="1" applyAlignment="1">
      <alignment horizontal="center" wrapText="1"/>
    </xf>
    <xf numFmtId="180" fontId="52" fillId="0" borderId="54" xfId="0" applyNumberFormat="1" applyFont="1" applyBorder="1" applyAlignment="1">
      <alignment horizontal="center" wrapText="1"/>
    </xf>
    <xf numFmtId="180" fontId="52" fillId="0" borderId="55" xfId="0" applyNumberFormat="1" applyFont="1" applyBorder="1" applyAlignment="1">
      <alignment horizontal="center" wrapText="1"/>
    </xf>
    <xf numFmtId="0" fontId="52" fillId="0" borderId="56" xfId="0" applyFont="1" applyBorder="1" applyAlignment="1">
      <alignment horizontal="center"/>
    </xf>
    <xf numFmtId="0" fontId="52" fillId="0" borderId="39" xfId="0" applyFont="1" applyBorder="1" applyAlignment="1">
      <alignment horizontal="center"/>
    </xf>
    <xf numFmtId="0" fontId="52" fillId="0" borderId="45" xfId="0" applyFont="1" applyBorder="1" applyAlignment="1">
      <alignment horizontal="center"/>
    </xf>
    <xf numFmtId="0" fontId="52" fillId="0" borderId="39" xfId="0" applyFont="1" applyBorder="1" applyAlignment="1">
      <alignment horizontal="center" shrinkToFit="1"/>
    </xf>
    <xf numFmtId="0" fontId="52" fillId="0" borderId="45" xfId="0" applyFont="1" applyBorder="1" applyAlignment="1">
      <alignment horizontal="center" shrinkToFit="1"/>
    </xf>
    <xf numFmtId="0" fontId="52" fillId="0" borderId="57" xfId="0" applyFont="1" applyBorder="1" applyAlignment="1">
      <alignment horizontal="center" shrinkToFit="1"/>
    </xf>
    <xf numFmtId="0" fontId="52" fillId="0" borderId="40" xfId="0" applyFont="1" applyBorder="1" applyAlignment="1">
      <alignment horizontal="center" shrinkToFit="1"/>
    </xf>
    <xf numFmtId="0" fontId="52" fillId="0" borderId="44" xfId="0" applyFont="1" applyBorder="1" applyAlignment="1">
      <alignment horizontal="center" shrinkToFit="1"/>
    </xf>
    <xf numFmtId="0" fontId="52" fillId="0" borderId="57" xfId="0" applyFont="1" applyFill="1" applyBorder="1" applyAlignment="1">
      <alignment horizontal="center" shrinkToFit="1"/>
    </xf>
    <xf numFmtId="0" fontId="52" fillId="0" borderId="40" xfId="0" applyFont="1" applyFill="1" applyBorder="1" applyAlignment="1">
      <alignment horizontal="center" shrinkToFit="1"/>
    </xf>
    <xf numFmtId="0" fontId="52" fillId="0" borderId="44" xfId="0" applyFont="1" applyFill="1" applyBorder="1" applyAlignment="1">
      <alignment horizontal="center" shrinkToFit="1"/>
    </xf>
    <xf numFmtId="0" fontId="52" fillId="0" borderId="37" xfId="0" applyFont="1" applyFill="1" applyBorder="1" applyAlignment="1">
      <alignment horizontal="center"/>
    </xf>
    <xf numFmtId="0" fontId="52" fillId="0" borderId="0" xfId="0" applyFont="1" applyFill="1" applyBorder="1" applyAlignment="1">
      <alignment horizontal="center"/>
    </xf>
    <xf numFmtId="0" fontId="52" fillId="0" borderId="41" xfId="0" applyFont="1" applyFill="1" applyBorder="1" applyAlignment="1">
      <alignment horizontal="center"/>
    </xf>
    <xf numFmtId="0" fontId="52" fillId="0" borderId="37" xfId="0" applyFont="1" applyFill="1" applyBorder="1" applyAlignment="1">
      <alignment horizontal="center" shrinkToFit="1"/>
    </xf>
    <xf numFmtId="0" fontId="52" fillId="0" borderId="0" xfId="0" applyFont="1" applyFill="1" applyBorder="1" applyAlignment="1">
      <alignment horizontal="center" shrinkToFit="1"/>
    </xf>
    <xf numFmtId="0" fontId="52" fillId="0" borderId="41" xfId="0" applyFont="1" applyFill="1" applyBorder="1" applyAlignment="1">
      <alignment horizontal="center" shrinkToFit="1"/>
    </xf>
    <xf numFmtId="0" fontId="52" fillId="0" borderId="37" xfId="0" applyFont="1" applyFill="1" applyBorder="1" applyAlignment="1">
      <alignment horizontal="center" wrapText="1"/>
    </xf>
    <xf numFmtId="0" fontId="52" fillId="0" borderId="0" xfId="0" applyFont="1" applyFill="1" applyBorder="1" applyAlignment="1">
      <alignment horizontal="center" wrapText="1"/>
    </xf>
    <xf numFmtId="0" fontId="52" fillId="0" borderId="41" xfId="0" applyFont="1" applyFill="1" applyBorder="1" applyAlignment="1">
      <alignment horizontal="center" wrapText="1"/>
    </xf>
    <xf numFmtId="0" fontId="52" fillId="0" borderId="37" xfId="0" applyFont="1" applyBorder="1" applyAlignment="1">
      <alignment horizontal="center" wrapText="1"/>
    </xf>
    <xf numFmtId="0" fontId="52" fillId="0" borderId="0" xfId="0" applyFont="1" applyBorder="1" applyAlignment="1">
      <alignment horizontal="center" wrapText="1"/>
    </xf>
    <xf numFmtId="0" fontId="52" fillId="0" borderId="41" xfId="0" applyFont="1" applyBorder="1" applyAlignment="1">
      <alignment horizontal="center" wrapText="1"/>
    </xf>
    <xf numFmtId="187" fontId="37" fillId="0" borderId="53" xfId="0" applyNumberFormat="1" applyFont="1" applyFill="1" applyBorder="1" applyAlignment="1">
      <alignment horizontal="center" wrapText="1"/>
    </xf>
    <xf numFmtId="187" fontId="37" fillId="0" borderId="54" xfId="0" applyNumberFormat="1" applyFont="1" applyFill="1" applyBorder="1" applyAlignment="1">
      <alignment horizontal="center" wrapText="1"/>
    </xf>
    <xf numFmtId="187" fontId="37" fillId="0" borderId="55" xfId="0" applyNumberFormat="1" applyFont="1" applyFill="1" applyBorder="1" applyAlignment="1">
      <alignment horizontal="center" wrapText="1"/>
    </xf>
    <xf numFmtId="188" fontId="37" fillId="0" borderId="53" xfId="0" applyNumberFormat="1" applyFont="1" applyFill="1" applyBorder="1" applyAlignment="1">
      <alignment horizontal="center" wrapText="1"/>
    </xf>
    <xf numFmtId="188" fontId="37" fillId="0" borderId="54" xfId="0" applyNumberFormat="1" applyFont="1" applyFill="1" applyBorder="1" applyAlignment="1">
      <alignment horizontal="center" wrapText="1"/>
    </xf>
    <xf numFmtId="188" fontId="37" fillId="0" borderId="55" xfId="0" applyNumberFormat="1" applyFont="1" applyFill="1" applyBorder="1" applyAlignment="1">
      <alignment horizontal="center" wrapText="1"/>
    </xf>
    <xf numFmtId="189" fontId="37" fillId="0" borderId="53" xfId="0" applyNumberFormat="1" applyFont="1" applyFill="1" applyBorder="1" applyAlignment="1">
      <alignment horizontal="center" wrapText="1"/>
    </xf>
    <xf numFmtId="189" fontId="37" fillId="0" borderId="54" xfId="0" applyNumberFormat="1" applyFont="1" applyFill="1" applyBorder="1" applyAlignment="1">
      <alignment horizontal="center" wrapText="1"/>
    </xf>
    <xf numFmtId="189" fontId="37" fillId="0" borderId="55" xfId="0" applyNumberFormat="1" applyFont="1" applyFill="1" applyBorder="1" applyAlignment="1">
      <alignment horizontal="center" wrapText="1"/>
    </xf>
    <xf numFmtId="190" fontId="37" fillId="0" borderId="54" xfId="0" applyNumberFormat="1" applyFont="1" applyFill="1" applyBorder="1" applyAlignment="1">
      <alignment horizontal="center" wrapText="1"/>
    </xf>
    <xf numFmtId="190" fontId="37" fillId="0" borderId="55" xfId="0" applyNumberFormat="1" applyFont="1" applyFill="1" applyBorder="1" applyAlignment="1">
      <alignment horizontal="center" wrapText="1"/>
    </xf>
    <xf numFmtId="191" fontId="37" fillId="0" borderId="53" xfId="0" applyNumberFormat="1" applyFont="1" applyFill="1" applyBorder="1" applyAlignment="1">
      <alignment horizontal="center" wrapText="1"/>
    </xf>
    <xf numFmtId="191" fontId="37" fillId="0" borderId="54" xfId="0" applyNumberFormat="1" applyFont="1" applyFill="1" applyBorder="1" applyAlignment="1">
      <alignment horizontal="center" wrapText="1"/>
    </xf>
    <xf numFmtId="191" fontId="37" fillId="0" borderId="55" xfId="0" applyNumberFormat="1" applyFont="1" applyFill="1" applyBorder="1" applyAlignment="1">
      <alignment horizontal="center" wrapText="1"/>
    </xf>
    <xf numFmtId="0" fontId="38" fillId="0" borderId="37" xfId="0" applyFont="1" applyBorder="1" applyAlignment="1">
      <alignment horizontal="center" wrapText="1"/>
    </xf>
    <xf numFmtId="179" fontId="37" fillId="0" borderId="53" xfId="0" applyNumberFormat="1" applyFont="1" applyBorder="1" applyAlignment="1">
      <alignment horizontal="center" wrapText="1"/>
    </xf>
    <xf numFmtId="179" fontId="37" fillId="0" borderId="54" xfId="0" applyNumberFormat="1" applyFont="1" applyBorder="1" applyAlignment="1">
      <alignment horizontal="center" wrapText="1"/>
    </xf>
    <xf numFmtId="0" fontId="3" fillId="0" borderId="0" xfId="0" applyFont="1" applyBorder="1" applyAlignment="1">
      <alignment horizontal="left" vertical="center"/>
    </xf>
    <xf numFmtId="0" fontId="57" fillId="0" borderId="17" xfId="0" applyFont="1" applyBorder="1" applyAlignment="1">
      <alignment horizontal="center" vertical="center" textRotation="180" shrinkToFit="1"/>
    </xf>
    <xf numFmtId="0" fontId="21" fillId="0" borderId="20" xfId="0" applyFont="1" applyBorder="1" applyAlignment="1">
      <alignment horizontal="center" vertical="center" textRotation="255" shrinkToFit="1"/>
    </xf>
    <xf numFmtId="0" fontId="56" fillId="0" borderId="0" xfId="0" applyFont="1" applyBorder="1" applyAlignment="1">
      <alignment horizontal="left" shrinkToFit="1"/>
    </xf>
    <xf numFmtId="0" fontId="20" fillId="0" borderId="0" xfId="0" applyFont="1" applyBorder="1" applyAlignment="1">
      <alignment horizontal="left" shrinkToFit="1"/>
    </xf>
    <xf numFmtId="0" fontId="20" fillId="0" borderId="35" xfId="0" applyFont="1" applyFill="1" applyBorder="1" applyAlignment="1">
      <alignment horizontal="center" vertical="center" wrapText="1" shrinkToFit="1"/>
    </xf>
    <xf numFmtId="0" fontId="20" fillId="0" borderId="21" xfId="0" applyFont="1" applyFill="1" applyBorder="1" applyAlignment="1">
      <alignment horizontal="center" vertical="center" wrapText="1" shrinkToFit="1"/>
    </xf>
    <xf numFmtId="0" fontId="20" fillId="0" borderId="26" xfId="0" applyFont="1" applyFill="1" applyBorder="1" applyAlignment="1">
      <alignment horizontal="center" vertical="center" wrapText="1" shrinkToFit="1"/>
    </xf>
    <xf numFmtId="0" fontId="21" fillId="0" borderId="20" xfId="0" applyFont="1" applyFill="1" applyBorder="1" applyAlignment="1">
      <alignment horizontal="center" vertical="center" textRotation="255" shrinkToFit="1"/>
    </xf>
    <xf numFmtId="0" fontId="57" fillId="0" borderId="43" xfId="0" applyFont="1" applyBorder="1" applyAlignment="1">
      <alignment horizontal="right" vertical="top"/>
    </xf>
    <xf numFmtId="0" fontId="21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</cellXfs>
  <cellStyles count="43">
    <cellStyle name="20% - 輔色1" xfId="1" builtinId="30" customBuiltin="1"/>
    <cellStyle name="20% - 輔色2" xfId="2" builtinId="34" customBuiltin="1"/>
    <cellStyle name="20% - 輔色3" xfId="3" builtinId="38" customBuiltin="1"/>
    <cellStyle name="20% - 輔色4" xfId="4" builtinId="42" customBuiltin="1"/>
    <cellStyle name="20% - 輔色5" xfId="5" builtinId="46" customBuiltin="1"/>
    <cellStyle name="20% - 輔色6" xfId="6" builtinId="50" customBuiltin="1"/>
    <cellStyle name="40% - 輔色1" xfId="7" builtinId="31" customBuiltin="1"/>
    <cellStyle name="40% - 輔色2" xfId="8" builtinId="35" customBuiltin="1"/>
    <cellStyle name="40% - 輔色3" xfId="9" builtinId="39" customBuiltin="1"/>
    <cellStyle name="40% - 輔色4" xfId="10" builtinId="43" customBuiltin="1"/>
    <cellStyle name="40% - 輔色5" xfId="11" builtinId="47" customBuiltin="1"/>
    <cellStyle name="40% - 輔色6" xfId="12" builtinId="51" customBuiltin="1"/>
    <cellStyle name="60% - 輔色1" xfId="13" builtinId="32" customBuiltin="1"/>
    <cellStyle name="60% - 輔色2" xfId="14" builtinId="36" customBuiltin="1"/>
    <cellStyle name="60% - 輔色3" xfId="15" builtinId="40" customBuiltin="1"/>
    <cellStyle name="60% - 輔色4" xfId="16" builtinId="44" customBuiltin="1"/>
    <cellStyle name="60% - 輔色5" xfId="17" builtinId="48" customBuiltin="1"/>
    <cellStyle name="60% - 輔色6" xfId="18" builtinId="52" customBuiltin="1"/>
    <cellStyle name="一般" xfId="0" builtinId="0"/>
    <cellStyle name="一般_新增Microsoft Excel 工作表" xfId="42"/>
    <cellStyle name="中等" xfId="19" builtinId="28" customBuiltin="1"/>
    <cellStyle name="合計" xfId="20" builtinId="25" customBuiltin="1"/>
    <cellStyle name="好" xfId="21" builtinId="26" customBuiltin="1"/>
    <cellStyle name="計算方式" xfId="22" builtinId="22" customBuiltin="1"/>
    <cellStyle name="連結的儲存格" xfId="23" builtinId="24" customBuiltin="1"/>
    <cellStyle name="備註" xfId="24" builtinId="10" customBuiltin="1"/>
    <cellStyle name="說明文字" xfId="25" builtinId="53" customBuiltin="1"/>
    <cellStyle name="輔色1" xfId="26" builtinId="29" customBuiltin="1"/>
    <cellStyle name="輔色2" xfId="27" builtinId="33" customBuiltin="1"/>
    <cellStyle name="輔色3" xfId="28" builtinId="37" customBuiltin="1"/>
    <cellStyle name="輔色4" xfId="29" builtinId="41" customBuiltin="1"/>
    <cellStyle name="輔色5" xfId="30" builtinId="45" customBuiltin="1"/>
    <cellStyle name="輔色6" xfId="31" builtinId="49" customBuiltin="1"/>
    <cellStyle name="標題" xfId="32" builtinId="15" customBuiltin="1"/>
    <cellStyle name="標題 1" xfId="33" builtinId="16" customBuiltin="1"/>
    <cellStyle name="標題 2" xfId="34" builtinId="17" customBuiltin="1"/>
    <cellStyle name="標題 3" xfId="35" builtinId="18" customBuiltin="1"/>
    <cellStyle name="標題 4" xfId="36" builtinId="19" customBuiltin="1"/>
    <cellStyle name="輸入" xfId="37" builtinId="20" customBuiltin="1"/>
    <cellStyle name="輸出" xfId="38" builtinId="21" customBuiltin="1"/>
    <cellStyle name="檢查儲存格" xfId="39" builtinId="23" customBuiltin="1"/>
    <cellStyle name="壞" xfId="40" builtinId="27" customBuiltin="1"/>
    <cellStyle name="警告文字" xfId="41" builtinId="11" customBuiltin="1"/>
  </cellStyles>
  <dxfs count="0"/>
  <tableStyles count="0" defaultTableStyle="TableStyleMedium9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209550</xdr:colOff>
      <xdr:row>2</xdr:row>
      <xdr:rowOff>390525</xdr:rowOff>
    </xdr:from>
    <xdr:to>
      <xdr:col>22</xdr:col>
      <xdr:colOff>0</xdr:colOff>
      <xdr:row>3</xdr:row>
      <xdr:rowOff>0</xdr:rowOff>
    </xdr:to>
    <xdr:grpSp>
      <xdr:nvGrpSpPr>
        <xdr:cNvPr id="1094" name="Group 1"/>
        <xdr:cNvGrpSpPr>
          <a:grpSpLocks/>
        </xdr:cNvGrpSpPr>
      </xdr:nvGrpSpPr>
      <xdr:grpSpPr bwMode="auto">
        <a:xfrm>
          <a:off x="11793682" y="445077"/>
          <a:ext cx="0" cy="0"/>
          <a:chOff x="0" y="62"/>
          <a:chExt cx="279" cy="60"/>
        </a:xfrm>
      </xdr:grpSpPr>
      <xdr:sp macro="" textlink="">
        <xdr:nvSpPr>
          <xdr:cNvPr id="2050" name="Text Box 2"/>
          <xdr:cNvSpPr txBox="1">
            <a:spLocks noChangeArrowheads="1"/>
          </xdr:cNvSpPr>
        </xdr:nvSpPr>
        <xdr:spPr bwMode="auto">
          <a:xfrm>
            <a:off x="12192000" y="76069155075"/>
            <a:ext cx="0" cy="0"/>
          </a:xfrm>
          <a:prstGeom prst="rect">
            <a:avLst/>
          </a:prstGeom>
          <a:solidFill>
            <a:srgbClr val="FFFFFF"/>
          </a:solidFill>
          <a:ln w="9525">
            <a:solidFill>
              <a:srgbClr val="FFFFFF"/>
            </a:solidFill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zh-TW" altLang="en-US" sz="2000" b="1" i="0" u="none" strike="noStrike" baseline="0">
                <a:solidFill>
                  <a:srgbClr val="993366"/>
                </a:solidFill>
                <a:latin typeface="標楷體"/>
                <a:ea typeface="標楷體"/>
              </a:rPr>
              <a:t>大同餐盒有限公司</a:t>
            </a:r>
            <a:r>
              <a:rPr lang="zh-TW" altLang="en-US" sz="20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</xdr:txBody>
      </xdr:sp>
      <xdr:pic>
        <xdr:nvPicPr>
          <xdr:cNvPr id="1096" name="Picture 3" descr="優質飲食"/>
          <xdr:cNvPicPr>
            <a:picLocks noChangeAspect="1" noChangeArrowheads="1"/>
          </xdr:cNvPicPr>
        </xdr:nvPicPr>
        <xdr:blipFill>
          <a:blip xmlns:r="http://schemas.openxmlformats.org/officeDocument/2006/relationships" r:embed="rId1"/>
          <a:srcRect/>
          <a:stretch>
            <a:fillRect/>
          </a:stretch>
        </xdr:blipFill>
        <xdr:spPr bwMode="auto">
          <a:xfrm>
            <a:off x="0" y="71"/>
            <a:ext cx="52" cy="3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  <xdr:twoCellAnchor>
    <xdr:from>
      <xdr:col>8</xdr:col>
      <xdr:colOff>36368</xdr:colOff>
      <xdr:row>31</xdr:row>
      <xdr:rowOff>101511</xdr:rowOff>
    </xdr:from>
    <xdr:to>
      <xdr:col>9</xdr:col>
      <xdr:colOff>303066</xdr:colOff>
      <xdr:row>33</xdr:row>
      <xdr:rowOff>162793</xdr:rowOff>
    </xdr:to>
    <xdr:pic>
      <xdr:nvPicPr>
        <xdr:cNvPr id="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t="18097" r="7755" b="12721"/>
        <a:stretch>
          <a:fillRect/>
        </a:stretch>
      </xdr:blipFill>
      <xdr:spPr bwMode="auto">
        <a:xfrm>
          <a:off x="4097482" y="976079"/>
          <a:ext cx="846857" cy="44228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428625</xdr:colOff>
      <xdr:row>31</xdr:row>
      <xdr:rowOff>95250</xdr:rowOff>
    </xdr:from>
    <xdr:to>
      <xdr:col>11</xdr:col>
      <xdr:colOff>216477</xdr:colOff>
      <xdr:row>34</xdr:row>
      <xdr:rowOff>9525</xdr:rowOff>
    </xdr:to>
    <xdr:pic>
      <xdr:nvPicPr>
        <xdr:cNvPr id="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 l="11409" t="5931" r="5460" b="13577"/>
        <a:stretch>
          <a:fillRect/>
        </a:stretch>
      </xdr:blipFill>
      <xdr:spPr bwMode="auto">
        <a:xfrm>
          <a:off x="5069898" y="969818"/>
          <a:ext cx="948170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0</xdr:colOff>
      <xdr:row>3</xdr:row>
      <xdr:rowOff>0</xdr:rowOff>
    </xdr:from>
    <xdr:to>
      <xdr:col>20</xdr:col>
      <xdr:colOff>0</xdr:colOff>
      <xdr:row>3</xdr:row>
      <xdr:rowOff>0</xdr:rowOff>
    </xdr:to>
    <xdr:grpSp>
      <xdr:nvGrpSpPr>
        <xdr:cNvPr id="2" name="Group 1"/>
        <xdr:cNvGrpSpPr>
          <a:grpSpLocks/>
        </xdr:cNvGrpSpPr>
      </xdr:nvGrpSpPr>
      <xdr:grpSpPr bwMode="auto">
        <a:xfrm>
          <a:off x="10910455" y="410441"/>
          <a:ext cx="0" cy="0"/>
          <a:chOff x="0" y="62"/>
          <a:chExt cx="279" cy="60"/>
        </a:xfrm>
      </xdr:grpSpPr>
      <xdr:sp macro="" textlink="">
        <xdr:nvSpPr>
          <xdr:cNvPr id="3" name="Text Box 2"/>
          <xdr:cNvSpPr txBox="1">
            <a:spLocks noChangeArrowheads="1"/>
          </xdr:cNvSpPr>
        </xdr:nvSpPr>
        <xdr:spPr bwMode="auto">
          <a:xfrm>
            <a:off x="12192000" y="76069155075"/>
            <a:ext cx="0" cy="0"/>
          </a:xfrm>
          <a:prstGeom prst="rect">
            <a:avLst/>
          </a:prstGeom>
          <a:solidFill>
            <a:srgbClr val="FFFFFF"/>
          </a:solidFill>
          <a:ln w="9525">
            <a:solidFill>
              <a:srgbClr val="FFFFFF"/>
            </a:solidFill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zh-TW" altLang="en-US" sz="2000" b="1" i="0" u="none" strike="noStrike" baseline="0">
                <a:solidFill>
                  <a:srgbClr val="993366"/>
                </a:solidFill>
                <a:latin typeface="標楷體"/>
                <a:ea typeface="標楷體"/>
              </a:rPr>
              <a:t>大同餐盒有限公司</a:t>
            </a:r>
            <a:r>
              <a:rPr lang="zh-TW" altLang="en-US" sz="20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</xdr:txBody>
      </xdr:sp>
      <xdr:pic>
        <xdr:nvPicPr>
          <xdr:cNvPr id="4" name="Picture 3" descr="優質飲食"/>
          <xdr:cNvPicPr>
            <a:picLocks noChangeAspect="1" noChangeArrowheads="1"/>
          </xdr:cNvPicPr>
        </xdr:nvPicPr>
        <xdr:blipFill>
          <a:blip xmlns:r="http://schemas.openxmlformats.org/officeDocument/2006/relationships" r:embed="rId1"/>
          <a:srcRect/>
          <a:stretch>
            <a:fillRect/>
          </a:stretch>
        </xdr:blipFill>
        <xdr:spPr bwMode="auto">
          <a:xfrm>
            <a:off x="0" y="71"/>
            <a:ext cx="52" cy="3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  <xdr:twoCellAnchor>
    <xdr:from>
      <xdr:col>7</xdr:col>
      <xdr:colOff>36368</xdr:colOff>
      <xdr:row>40</xdr:row>
      <xdr:rowOff>101511</xdr:rowOff>
    </xdr:from>
    <xdr:to>
      <xdr:col>8</xdr:col>
      <xdr:colOff>303066</xdr:colOff>
      <xdr:row>42</xdr:row>
      <xdr:rowOff>162793</xdr:rowOff>
    </xdr:to>
    <xdr:pic>
      <xdr:nvPicPr>
        <xdr:cNvPr id="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t="18097" r="7755" b="12721"/>
        <a:stretch>
          <a:fillRect/>
        </a:stretch>
      </xdr:blipFill>
      <xdr:spPr bwMode="auto">
        <a:xfrm>
          <a:off x="4103543" y="7283361"/>
          <a:ext cx="847723" cy="44228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428625</xdr:colOff>
      <xdr:row>40</xdr:row>
      <xdr:rowOff>95250</xdr:rowOff>
    </xdr:from>
    <xdr:to>
      <xdr:col>10</xdr:col>
      <xdr:colOff>216477</xdr:colOff>
      <xdr:row>43</xdr:row>
      <xdr:rowOff>9525</xdr:rowOff>
    </xdr:to>
    <xdr:pic>
      <xdr:nvPicPr>
        <xdr:cNvPr id="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 l="11409" t="5931" r="5460" b="13577"/>
        <a:stretch>
          <a:fillRect/>
        </a:stretch>
      </xdr:blipFill>
      <xdr:spPr bwMode="auto">
        <a:xfrm>
          <a:off x="5076825" y="7277100"/>
          <a:ext cx="949902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enwei104/Downloads/&#23478;&#22025;&#27704;&#23567;0206-02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enwei104/Downloads/105/&#23478;&#22025;&#27704;&#23567;1101-113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206-0224菜單"/>
      <sheetName val="2月第一週明細"/>
      <sheetName val="2月第二週明細"/>
      <sheetName val="2月第二週明細."/>
      <sheetName val="2月第三週明細"/>
      <sheetName val="Sheet2"/>
    </sheetNames>
    <sheetDataSet>
      <sheetData sheetId="0">
        <row r="5">
          <cell r="A5" t="str">
            <v>QQ白飯</v>
          </cell>
          <cell r="E5" t="str">
            <v>五穀飯</v>
          </cell>
          <cell r="I5" t="str">
            <v>海苔肉鬆飯</v>
          </cell>
          <cell r="M5" t="str">
            <v>地瓜飯</v>
          </cell>
          <cell r="Q5" t="str">
            <v>蕃茄蛋包飯</v>
          </cell>
        </row>
        <row r="6">
          <cell r="A6" t="str">
            <v>香滷雞翅</v>
          </cell>
          <cell r="E6" t="str">
            <v>照燒豬排</v>
          </cell>
          <cell r="I6" t="str">
            <v>夜市帶骨大雞胸</v>
          </cell>
          <cell r="M6" t="str">
            <v>蒜泥白肉</v>
          </cell>
          <cell r="Q6" t="str">
            <v>香菇雞</v>
          </cell>
        </row>
        <row r="7">
          <cell r="A7" t="str">
            <v>椒鹽白頁(豆)</v>
          </cell>
          <cell r="E7" t="str">
            <v>芹香甜不辣(成)</v>
          </cell>
          <cell r="I7" t="str">
            <v>洋蔥豬柳</v>
          </cell>
          <cell r="M7" t="str">
            <v>椒鹽魷魚條(海)</v>
          </cell>
          <cell r="Q7" t="str">
            <v>筍片什錦</v>
          </cell>
        </row>
        <row r="8">
          <cell r="A8" t="str">
            <v>三杯杏鮑菇</v>
          </cell>
          <cell r="E8" t="str">
            <v>滷味</v>
          </cell>
          <cell r="I8" t="str">
            <v>九層海蓉</v>
          </cell>
          <cell r="M8" t="str">
            <v>番茄炒蛋</v>
          </cell>
          <cell r="Q8" t="str">
            <v>混炒黑輪(成)</v>
          </cell>
        </row>
        <row r="9">
          <cell r="A9" t="str">
            <v>油菜</v>
          </cell>
          <cell r="E9" t="str">
            <v>青江菜/鮮乳或保久乳</v>
          </cell>
          <cell r="I9" t="str">
            <v>高麗菜</v>
          </cell>
          <cell r="M9" t="str">
            <v>菠菜</v>
          </cell>
          <cell r="Q9" t="str">
            <v>大白菜</v>
          </cell>
        </row>
        <row r="10">
          <cell r="A10" t="str">
            <v>紫菜蛋花湯</v>
          </cell>
          <cell r="E10" t="str">
            <v>味噌豆腐湯(豆)</v>
          </cell>
          <cell r="I10" t="str">
            <v>大黃瓜湯</v>
          </cell>
          <cell r="M10" t="str">
            <v>玉米濃湯</v>
          </cell>
          <cell r="Q10" t="str">
            <v>菜頭湯</v>
          </cell>
        </row>
        <row r="14">
          <cell r="E14" t="str">
            <v>五穀飯</v>
          </cell>
          <cell r="I14" t="str">
            <v>海苔肉鬆飯</v>
          </cell>
          <cell r="M14" t="str">
            <v>地瓜飯</v>
          </cell>
          <cell r="Q14" t="str">
            <v>起士海鮮焗烤通心麵</v>
          </cell>
        </row>
        <row r="15">
          <cell r="A15" t="str">
            <v>香滷雞塊</v>
          </cell>
          <cell r="E15" t="str">
            <v>醬燒里肌</v>
          </cell>
          <cell r="I15" t="str">
            <v>卡啦雞腿（炸）</v>
          </cell>
          <cell r="M15" t="str">
            <v>菲力雞胸肉</v>
          </cell>
          <cell r="Q15" t="str">
            <v>日式豬里肌</v>
          </cell>
        </row>
        <row r="16">
          <cell r="A16" t="str">
            <v>酸菜蔬菜鍋（醃）</v>
          </cell>
          <cell r="E16" t="str">
            <v>糖醋魚丁(海)(炸)</v>
          </cell>
          <cell r="I16" t="str">
            <v>關東煮（加）</v>
          </cell>
          <cell r="M16" t="str">
            <v>洋蔥滑蛋</v>
          </cell>
          <cell r="Q16" t="str">
            <v>碎肉鳥蛋</v>
          </cell>
        </row>
        <row r="17">
          <cell r="A17" t="str">
            <v>鮮菇什錦</v>
          </cell>
          <cell r="E17" t="str">
            <v>滷味</v>
          </cell>
          <cell r="I17" t="str">
            <v>雙色花椰</v>
          </cell>
          <cell r="M17" t="str">
            <v>什錦玉米筍</v>
          </cell>
          <cell r="Q17" t="str">
            <v>彩椒什錦</v>
          </cell>
        </row>
        <row r="18">
          <cell r="A18" t="str">
            <v>油菜</v>
          </cell>
          <cell r="E18" t="str">
            <v>青江菜/鮮乳或保久乳</v>
          </cell>
          <cell r="I18" t="str">
            <v>高麗菜</v>
          </cell>
          <cell r="M18" t="str">
            <v>菠菜</v>
          </cell>
          <cell r="Q18" t="str">
            <v>大白菜</v>
          </cell>
        </row>
        <row r="19">
          <cell r="A19" t="str">
            <v>玉米濃湯(芡)</v>
          </cell>
          <cell r="E19" t="str">
            <v>味噌海芽湯</v>
          </cell>
          <cell r="I19" t="str">
            <v>紫菜豆腐湯(豆)</v>
          </cell>
          <cell r="Q19" t="str">
            <v>什錦鮮蔬湯</v>
          </cell>
        </row>
        <row r="23">
          <cell r="A23" t="str">
            <v>QQ白飯</v>
          </cell>
        </row>
        <row r="24">
          <cell r="A24" t="str">
            <v>芝麻雞塊</v>
          </cell>
        </row>
        <row r="25">
          <cell r="A25" t="str">
            <v>番茄炒蛋</v>
          </cell>
        </row>
        <row r="26">
          <cell r="A26" t="str">
            <v>烤地瓜條</v>
          </cell>
        </row>
        <row r="27">
          <cell r="A27" t="str">
            <v>花椰菜</v>
          </cell>
        </row>
        <row r="28">
          <cell r="A28" t="str">
            <v>什錦鮮蔬湯</v>
          </cell>
        </row>
        <row r="32">
          <cell r="A32" t="str">
            <v>QQ白飯</v>
          </cell>
          <cell r="E32" t="str">
            <v>五穀飯</v>
          </cell>
          <cell r="I32" t="str">
            <v>海苔肉鬆飯</v>
          </cell>
          <cell r="M32" t="str">
            <v>地瓜飯</v>
          </cell>
          <cell r="Q32" t="str">
            <v>蕃茄蛋包飯</v>
          </cell>
        </row>
        <row r="33">
          <cell r="A33" t="str">
            <v>照燒豬排</v>
          </cell>
          <cell r="E33" t="str">
            <v>芝麻雞腿</v>
          </cell>
          <cell r="I33" t="str">
            <v>塔香鹹酥雞（炸）</v>
          </cell>
          <cell r="M33" t="str">
            <v>無骨里肌肉</v>
          </cell>
          <cell r="Q33" t="str">
            <v>菲力雞胸肉</v>
          </cell>
        </row>
        <row r="34">
          <cell r="A34" t="str">
            <v>蒜茸豆腐</v>
          </cell>
          <cell r="E34" t="str">
            <v>小瓜香腸(成)</v>
          </cell>
          <cell r="I34" t="str">
            <v>混炒魷魚(海)</v>
          </cell>
          <cell r="M34" t="str">
            <v>紅蘿蔔炒蛋</v>
          </cell>
          <cell r="Q34" t="str">
            <v>黑胡椒豬柳</v>
          </cell>
        </row>
        <row r="35">
          <cell r="A35" t="str">
            <v>泡菜什錦（醃）</v>
          </cell>
          <cell r="E35" t="str">
            <v>什錦玉米筍</v>
          </cell>
          <cell r="I35" t="str">
            <v>黃瓜鮮菇</v>
          </cell>
          <cell r="M35" t="str">
            <v>壽喜燒</v>
          </cell>
          <cell r="Q35" t="str">
            <v>雙色花椰</v>
          </cell>
        </row>
        <row r="36">
          <cell r="A36" t="str">
            <v>油菜</v>
          </cell>
          <cell r="E36" t="str">
            <v>青江菜</v>
          </cell>
          <cell r="I36" t="str">
            <v>高麗菜</v>
          </cell>
          <cell r="M36" t="str">
            <v>小白菜</v>
          </cell>
          <cell r="Q36" t="str">
            <v>大白菜</v>
          </cell>
        </row>
        <row r="37">
          <cell r="A37" t="str">
            <v>酸辣湯(芡)</v>
          </cell>
          <cell r="E37" t="str">
            <v>蘿蔔湯</v>
          </cell>
          <cell r="I37" t="str">
            <v>冬瓜薑絲湯</v>
          </cell>
          <cell r="M37" t="str">
            <v>味噌海芽湯</v>
          </cell>
          <cell r="Q37" t="str">
            <v>筍片排骨湯</v>
          </cell>
        </row>
      </sheetData>
      <sheetData sheetId="1">
        <row r="6">
          <cell r="W6">
            <v>103</v>
          </cell>
        </row>
        <row r="8">
          <cell r="W8">
            <v>17</v>
          </cell>
        </row>
        <row r="10">
          <cell r="W10">
            <v>23</v>
          </cell>
        </row>
        <row r="12">
          <cell r="W12" t="str">
            <v>644kcal</v>
          </cell>
        </row>
        <row r="14">
          <cell r="W14">
            <v>99</v>
          </cell>
        </row>
        <row r="16">
          <cell r="W16">
            <v>19</v>
          </cell>
        </row>
        <row r="18">
          <cell r="W18">
            <v>26</v>
          </cell>
        </row>
        <row r="20">
          <cell r="W20" t="str">
            <v>690kcal</v>
          </cell>
        </row>
        <row r="22">
          <cell r="W22">
            <v>100</v>
          </cell>
        </row>
        <row r="24">
          <cell r="W24">
            <v>23</v>
          </cell>
        </row>
        <row r="26">
          <cell r="W26">
            <v>28</v>
          </cell>
        </row>
        <row r="28">
          <cell r="W28">
            <v>667</v>
          </cell>
        </row>
        <row r="30">
          <cell r="W30">
            <v>101</v>
          </cell>
        </row>
        <row r="32">
          <cell r="W32">
            <v>19</v>
          </cell>
        </row>
        <row r="34">
          <cell r="W34">
            <v>26</v>
          </cell>
        </row>
        <row r="36">
          <cell r="W36">
            <v>690</v>
          </cell>
        </row>
        <row r="38">
          <cell r="W38" t="str">
            <v>113g</v>
          </cell>
        </row>
        <row r="40">
          <cell r="W40" t="str">
            <v>20g</v>
          </cell>
        </row>
        <row r="42">
          <cell r="W42" t="str">
            <v>27g</v>
          </cell>
        </row>
        <row r="44">
          <cell r="W44" t="str">
            <v>742kcal</v>
          </cell>
        </row>
      </sheetData>
      <sheetData sheetId="2">
        <row r="6">
          <cell r="W6" t="str">
            <v>103g</v>
          </cell>
        </row>
        <row r="8">
          <cell r="W8" t="str">
            <v>17g</v>
          </cell>
        </row>
        <row r="10">
          <cell r="W10" t="str">
            <v>23g</v>
          </cell>
        </row>
        <row r="12">
          <cell r="W12" t="str">
            <v>644kcal</v>
          </cell>
        </row>
        <row r="14">
          <cell r="W14" t="str">
            <v>101g</v>
          </cell>
        </row>
        <row r="16">
          <cell r="W16" t="str">
            <v>19g</v>
          </cell>
        </row>
        <row r="18">
          <cell r="W18" t="str">
            <v>26g</v>
          </cell>
        </row>
        <row r="20">
          <cell r="W20" t="str">
            <v>690kcal</v>
          </cell>
        </row>
        <row r="24">
          <cell r="W24" t="str">
            <v>23g</v>
          </cell>
        </row>
        <row r="26">
          <cell r="W26" t="str">
            <v>28g</v>
          </cell>
        </row>
        <row r="28">
          <cell r="W28" t="str">
            <v>667kcal</v>
          </cell>
        </row>
        <row r="30">
          <cell r="W30" t="str">
            <v>101g</v>
          </cell>
        </row>
        <row r="32">
          <cell r="W32" t="str">
            <v>19g</v>
          </cell>
        </row>
        <row r="34">
          <cell r="W34" t="str">
            <v>26g</v>
          </cell>
        </row>
        <row r="36">
          <cell r="W36" t="str">
            <v>690kcal</v>
          </cell>
        </row>
        <row r="38">
          <cell r="W38" t="str">
            <v>98g</v>
          </cell>
        </row>
        <row r="40">
          <cell r="W40" t="str">
            <v>22g</v>
          </cell>
        </row>
        <row r="42">
          <cell r="W42" t="str">
            <v>28g</v>
          </cell>
        </row>
        <row r="44">
          <cell r="W44" t="str">
            <v>720kcal</v>
          </cell>
        </row>
      </sheetData>
      <sheetData sheetId="3">
        <row r="6">
          <cell r="W6" t="str">
            <v>102g</v>
          </cell>
        </row>
        <row r="8">
          <cell r="W8" t="str">
            <v>23g</v>
          </cell>
        </row>
        <row r="10">
          <cell r="W10" t="str">
            <v>27g</v>
          </cell>
        </row>
        <row r="12">
          <cell r="W12" t="str">
            <v>702kcal</v>
          </cell>
        </row>
      </sheetData>
      <sheetData sheetId="4">
        <row r="6">
          <cell r="W6" t="str">
            <v>99g</v>
          </cell>
        </row>
        <row r="8">
          <cell r="W8" t="str">
            <v>23g</v>
          </cell>
        </row>
        <row r="10">
          <cell r="W10" t="str">
            <v>26g</v>
          </cell>
        </row>
        <row r="12">
          <cell r="W12" t="str">
            <v>686kcal</v>
          </cell>
        </row>
        <row r="14">
          <cell r="W14" t="str">
            <v>101g</v>
          </cell>
        </row>
        <row r="16">
          <cell r="W16" t="str">
            <v>19g</v>
          </cell>
        </row>
        <row r="18">
          <cell r="W18" t="str">
            <v>26g</v>
          </cell>
        </row>
        <row r="20">
          <cell r="W20" t="str">
            <v>696kcal</v>
          </cell>
        </row>
        <row r="22">
          <cell r="W22" t="str">
            <v>97g</v>
          </cell>
        </row>
        <row r="24">
          <cell r="W24" t="str">
            <v>24g</v>
          </cell>
        </row>
        <row r="26">
          <cell r="W26" t="str">
            <v>27g</v>
          </cell>
        </row>
        <row r="28">
          <cell r="W28" t="str">
            <v>677kcal</v>
          </cell>
        </row>
        <row r="30">
          <cell r="W30" t="str">
            <v>95g</v>
          </cell>
        </row>
        <row r="32">
          <cell r="W32" t="str">
            <v>22g</v>
          </cell>
        </row>
        <row r="34">
          <cell r="W34" t="str">
            <v>27g</v>
          </cell>
        </row>
        <row r="36">
          <cell r="W36" t="str">
            <v>705kcal</v>
          </cell>
        </row>
        <row r="38">
          <cell r="W38" t="str">
            <v>108g</v>
          </cell>
        </row>
        <row r="40">
          <cell r="W40" t="str">
            <v>22g</v>
          </cell>
        </row>
        <row r="42">
          <cell r="W42" t="str">
            <v>28g</v>
          </cell>
        </row>
        <row r="44">
          <cell r="W44" t="str">
            <v>776kcal</v>
          </cell>
        </row>
      </sheetData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101-1130菜單"/>
      <sheetName val="第一週明細"/>
      <sheetName val="第二週明細"/>
      <sheetName val="第三週明細"/>
      <sheetName val="第四週明細"/>
      <sheetName val="第五週明細"/>
      <sheetName val="Sheet2"/>
    </sheetNames>
    <sheetDataSet>
      <sheetData sheetId="0">
        <row r="32">
          <cell r="A32" t="str">
            <v>QQ白飯</v>
          </cell>
        </row>
      </sheetData>
      <sheetData sheetId="1" refreshError="1"/>
      <sheetData sheetId="2" refreshError="1"/>
      <sheetData sheetId="3" refreshError="1"/>
      <sheetData sheetId="4">
        <row r="4">
          <cell r="W4" t="str">
            <v>營養分析</v>
          </cell>
        </row>
      </sheetData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7"/>
  </sheetPr>
  <dimension ref="A1:W40"/>
  <sheetViews>
    <sheetView topLeftCell="A10" zoomScale="110" zoomScaleNormal="110" workbookViewId="0">
      <selection activeCell="K20" sqref="K20"/>
    </sheetView>
  </sheetViews>
  <sheetFormatPr defaultRowHeight="16.5"/>
  <cols>
    <col min="1" max="1" width="2.5" style="129" customWidth="1"/>
    <col min="2" max="21" width="7.625" style="129" customWidth="1"/>
    <col min="22" max="22" width="18.875" style="129" hidden="1" customWidth="1"/>
    <col min="23" max="16384" width="9" style="129"/>
  </cols>
  <sheetData>
    <row r="1" spans="1:23" ht="12.75" customHeight="1">
      <c r="B1" s="346" t="s">
        <v>256</v>
      </c>
      <c r="C1" s="346"/>
      <c r="D1" s="346"/>
      <c r="E1" s="346"/>
      <c r="F1" s="346"/>
      <c r="G1" s="346"/>
      <c r="H1" s="346"/>
      <c r="I1" s="346"/>
      <c r="J1" s="123"/>
      <c r="K1" s="123"/>
      <c r="L1" s="123"/>
      <c r="M1" s="125"/>
      <c r="N1" s="179" t="s">
        <v>272</v>
      </c>
      <c r="O1" s="126"/>
      <c r="P1" s="127"/>
      <c r="Q1" s="125"/>
      <c r="R1" s="125"/>
      <c r="S1" s="125"/>
      <c r="T1" s="128"/>
      <c r="U1" s="128"/>
    </row>
    <row r="2" spans="1:23" ht="11.25" customHeight="1">
      <c r="B2" s="346"/>
      <c r="C2" s="346"/>
      <c r="D2" s="346"/>
      <c r="E2" s="346"/>
      <c r="F2" s="346"/>
      <c r="G2" s="346"/>
      <c r="H2" s="346"/>
      <c r="I2" s="346"/>
      <c r="J2" s="123"/>
      <c r="K2" s="123"/>
      <c r="L2" s="123"/>
      <c r="M2" s="125"/>
      <c r="N2" s="340" t="s">
        <v>55</v>
      </c>
      <c r="O2" s="340"/>
      <c r="P2" s="340"/>
      <c r="Q2" s="125"/>
      <c r="R2" s="125"/>
      <c r="S2" s="125"/>
      <c r="T2" s="128"/>
      <c r="U2" s="128"/>
    </row>
    <row r="3" spans="1:23" ht="10.5" customHeight="1" thickBot="1">
      <c r="B3" s="347"/>
      <c r="C3" s="347"/>
      <c r="D3" s="347"/>
      <c r="E3" s="347"/>
      <c r="F3" s="347"/>
      <c r="G3" s="347"/>
      <c r="H3" s="347"/>
      <c r="I3" s="347"/>
      <c r="J3" s="124"/>
      <c r="K3" s="124"/>
      <c r="L3" s="124"/>
      <c r="M3" s="122"/>
      <c r="N3" s="341"/>
      <c r="O3" s="341"/>
      <c r="P3" s="341"/>
      <c r="Q3" s="122"/>
      <c r="R3" s="122"/>
      <c r="S3" s="122"/>
      <c r="T3" s="128"/>
      <c r="U3" s="128"/>
    </row>
    <row r="4" spans="1:23" s="130" customFormat="1" ht="15" customHeight="1">
      <c r="B4" s="317"/>
      <c r="C4" s="318"/>
      <c r="D4" s="318"/>
      <c r="E4" s="319"/>
      <c r="F4" s="351">
        <v>3</v>
      </c>
      <c r="G4" s="352"/>
      <c r="H4" s="352"/>
      <c r="I4" s="353"/>
      <c r="J4" s="303">
        <v>4</v>
      </c>
      <c r="K4" s="304"/>
      <c r="L4" s="304"/>
      <c r="M4" s="305"/>
      <c r="N4" s="360">
        <v>5</v>
      </c>
      <c r="O4" s="360"/>
      <c r="P4" s="360"/>
      <c r="Q4" s="361"/>
      <c r="R4" s="357">
        <v>6</v>
      </c>
      <c r="S4" s="358"/>
      <c r="T4" s="358"/>
      <c r="U4" s="359"/>
      <c r="W4" s="131"/>
    </row>
    <row r="5" spans="1:23" s="130" customFormat="1" ht="15" customHeight="1">
      <c r="B5" s="342"/>
      <c r="C5" s="312"/>
      <c r="D5" s="312"/>
      <c r="E5" s="313"/>
      <c r="F5" s="328" t="s">
        <v>107</v>
      </c>
      <c r="G5" s="329"/>
      <c r="H5" s="329"/>
      <c r="I5" s="330"/>
      <c r="J5" s="342" t="s">
        <v>262</v>
      </c>
      <c r="K5" s="312"/>
      <c r="L5" s="312"/>
      <c r="M5" s="313"/>
      <c r="N5" s="342" t="s">
        <v>44</v>
      </c>
      <c r="O5" s="312"/>
      <c r="P5" s="312"/>
      <c r="Q5" s="313"/>
      <c r="R5" s="328" t="s">
        <v>108</v>
      </c>
      <c r="S5" s="329"/>
      <c r="T5" s="329"/>
      <c r="U5" s="330"/>
      <c r="V5" s="145"/>
      <c r="W5" s="131"/>
    </row>
    <row r="6" spans="1:23" s="130" customFormat="1" ht="15" customHeight="1">
      <c r="B6" s="343"/>
      <c r="C6" s="344"/>
      <c r="D6" s="344"/>
      <c r="E6" s="345"/>
      <c r="F6" s="343" t="s">
        <v>63</v>
      </c>
      <c r="G6" s="344"/>
      <c r="H6" s="344"/>
      <c r="I6" s="345"/>
      <c r="J6" s="343" t="s">
        <v>109</v>
      </c>
      <c r="K6" s="344"/>
      <c r="L6" s="344"/>
      <c r="M6" s="345"/>
      <c r="N6" s="343" t="s">
        <v>110</v>
      </c>
      <c r="O6" s="344"/>
      <c r="P6" s="344"/>
      <c r="Q6" s="345"/>
      <c r="R6" s="343" t="s">
        <v>111</v>
      </c>
      <c r="S6" s="344"/>
      <c r="T6" s="344"/>
      <c r="U6" s="345"/>
      <c r="V6" s="145"/>
      <c r="W6" s="131"/>
    </row>
    <row r="7" spans="1:23" s="130" customFormat="1" ht="15" customHeight="1">
      <c r="B7" s="348"/>
      <c r="C7" s="349"/>
      <c r="D7" s="349"/>
      <c r="E7" s="350"/>
      <c r="F7" s="300" t="s">
        <v>112</v>
      </c>
      <c r="G7" s="301"/>
      <c r="H7" s="301"/>
      <c r="I7" s="302"/>
      <c r="J7" s="334" t="s">
        <v>113</v>
      </c>
      <c r="K7" s="335"/>
      <c r="L7" s="335"/>
      <c r="M7" s="336"/>
      <c r="N7" s="300" t="s">
        <v>114</v>
      </c>
      <c r="O7" s="301"/>
      <c r="P7" s="301"/>
      <c r="Q7" s="302"/>
      <c r="R7" s="334" t="s">
        <v>115</v>
      </c>
      <c r="S7" s="335"/>
      <c r="T7" s="335"/>
      <c r="U7" s="336"/>
      <c r="V7" s="132"/>
      <c r="W7" s="131"/>
    </row>
    <row r="8" spans="1:23" s="130" customFormat="1" ht="15" customHeight="1">
      <c r="B8" s="337"/>
      <c r="C8" s="338"/>
      <c r="D8" s="338"/>
      <c r="E8" s="339"/>
      <c r="F8" s="354" t="s">
        <v>116</v>
      </c>
      <c r="G8" s="355"/>
      <c r="H8" s="355"/>
      <c r="I8" s="356"/>
      <c r="J8" s="285" t="s">
        <v>263</v>
      </c>
      <c r="K8" s="286"/>
      <c r="L8" s="286"/>
      <c r="M8" s="287"/>
      <c r="N8" s="285" t="s">
        <v>117</v>
      </c>
      <c r="O8" s="286"/>
      <c r="P8" s="286"/>
      <c r="Q8" s="287"/>
      <c r="R8" s="285" t="s">
        <v>118</v>
      </c>
      <c r="S8" s="286"/>
      <c r="T8" s="286"/>
      <c r="U8" s="287"/>
      <c r="V8" s="145"/>
      <c r="W8" s="131"/>
    </row>
    <row r="9" spans="1:23" s="130" customFormat="1" ht="15" customHeight="1">
      <c r="B9" s="306"/>
      <c r="C9" s="307"/>
      <c r="D9" s="307"/>
      <c r="E9" s="308"/>
      <c r="F9" s="294" t="s">
        <v>273</v>
      </c>
      <c r="G9" s="295"/>
      <c r="H9" s="295"/>
      <c r="I9" s="296"/>
      <c r="J9" s="294" t="s">
        <v>121</v>
      </c>
      <c r="K9" s="295"/>
      <c r="L9" s="295"/>
      <c r="M9" s="296"/>
      <c r="N9" s="294" t="s">
        <v>236</v>
      </c>
      <c r="O9" s="295"/>
      <c r="P9" s="295"/>
      <c r="Q9" s="296"/>
      <c r="R9" s="294" t="s">
        <v>123</v>
      </c>
      <c r="S9" s="295"/>
      <c r="T9" s="295"/>
      <c r="U9" s="296"/>
      <c r="V9" s="132"/>
      <c r="W9" s="131"/>
    </row>
    <row r="10" spans="1:23" s="130" customFormat="1" ht="15" customHeight="1">
      <c r="B10" s="309"/>
      <c r="C10" s="310"/>
      <c r="D10" s="310"/>
      <c r="E10" s="311"/>
      <c r="F10" s="297" t="s">
        <v>124</v>
      </c>
      <c r="G10" s="298"/>
      <c r="H10" s="298"/>
      <c r="I10" s="299"/>
      <c r="J10" s="288" t="s">
        <v>257</v>
      </c>
      <c r="K10" s="289"/>
      <c r="L10" s="289"/>
      <c r="M10" s="290"/>
      <c r="N10" s="297" t="s">
        <v>125</v>
      </c>
      <c r="O10" s="298"/>
      <c r="P10" s="298"/>
      <c r="Q10" s="299"/>
      <c r="R10" s="297" t="s">
        <v>126</v>
      </c>
      <c r="S10" s="298"/>
      <c r="T10" s="298"/>
      <c r="U10" s="299"/>
      <c r="W10" s="131"/>
    </row>
    <row r="11" spans="1:23" s="141" customFormat="1" ht="12" customHeight="1">
      <c r="B11" s="157"/>
      <c r="C11" s="158"/>
      <c r="D11" s="158"/>
      <c r="E11" s="158"/>
      <c r="F11" s="157" t="s">
        <v>54</v>
      </c>
      <c r="G11" s="158" t="str">
        <f>'1月第一週明細'!W20</f>
        <v>685kcal</v>
      </c>
      <c r="H11" s="158" t="s">
        <v>10</v>
      </c>
      <c r="I11" s="158" t="str">
        <f>'1月第一週明細'!W16</f>
        <v>22g</v>
      </c>
      <c r="J11" s="157" t="s">
        <v>54</v>
      </c>
      <c r="K11" s="158" t="str">
        <f>'1月第一週明細'!W28</f>
        <v>697kcal</v>
      </c>
      <c r="L11" s="158" t="s">
        <v>10</v>
      </c>
      <c r="M11" s="159" t="str">
        <f>'1月第一週明細'!W24</f>
        <v>19g</v>
      </c>
      <c r="N11" s="160" t="s">
        <v>54</v>
      </c>
      <c r="O11" s="158" t="str">
        <f>'1月第一週明細'!W36</f>
        <v>672kcal</v>
      </c>
      <c r="P11" s="158" t="s">
        <v>10</v>
      </c>
      <c r="Q11" s="158" t="str">
        <f>'1月第一週明細'!W32</f>
        <v>20g</v>
      </c>
      <c r="R11" s="157" t="s">
        <v>54</v>
      </c>
      <c r="S11" s="158" t="str">
        <f>'1月第一週明細'!W44</f>
        <v>708kcal</v>
      </c>
      <c r="T11" s="158" t="s">
        <v>10</v>
      </c>
      <c r="U11" s="158" t="str">
        <f>'1月第一週明細'!W40</f>
        <v>20g</v>
      </c>
      <c r="W11" s="142"/>
    </row>
    <row r="12" spans="1:23" s="141" customFormat="1" ht="12" customHeight="1" thickBot="1">
      <c r="B12" s="143"/>
      <c r="C12" s="144"/>
      <c r="D12" s="144"/>
      <c r="E12" s="144"/>
      <c r="F12" s="143" t="s">
        <v>8</v>
      </c>
      <c r="G12" s="140" t="str">
        <f>'1月第一週明細'!W14</f>
        <v>98g</v>
      </c>
      <c r="H12" s="144" t="s">
        <v>12</v>
      </c>
      <c r="I12" s="140" t="str">
        <f>'1月第一週明細'!W18</f>
        <v>26g</v>
      </c>
      <c r="J12" s="143" t="s">
        <v>8</v>
      </c>
      <c r="K12" s="144" t="str">
        <f>'1月第一週明細'!W22</f>
        <v>97g</v>
      </c>
      <c r="L12" s="144" t="s">
        <v>12</v>
      </c>
      <c r="M12" s="144" t="str">
        <f>'1月第一週明細'!W26</f>
        <v>27g</v>
      </c>
      <c r="N12" s="143" t="s">
        <v>8</v>
      </c>
      <c r="O12" s="144" t="str">
        <f>'1月第一週明細'!W30</f>
        <v>97g</v>
      </c>
      <c r="P12" s="144" t="s">
        <v>12</v>
      </c>
      <c r="Q12" s="144" t="str">
        <f>'1月第一週明細'!W34</f>
        <v>25g</v>
      </c>
      <c r="R12" s="143" t="s">
        <v>8</v>
      </c>
      <c r="S12" s="144" t="str">
        <f>'1月第一週明細'!W38</f>
        <v>100g</v>
      </c>
      <c r="T12" s="144" t="s">
        <v>12</v>
      </c>
      <c r="U12" s="144" t="str">
        <f>'1月第一週明細'!W42</f>
        <v>26g</v>
      </c>
      <c r="W12" s="142"/>
    </row>
    <row r="13" spans="1:23" s="130" customFormat="1" ht="15" customHeight="1">
      <c r="B13" s="317">
        <v>9</v>
      </c>
      <c r="C13" s="318"/>
      <c r="D13" s="318"/>
      <c r="E13" s="319"/>
      <c r="F13" s="325">
        <v>10</v>
      </c>
      <c r="G13" s="326"/>
      <c r="H13" s="326"/>
      <c r="I13" s="327"/>
      <c r="J13" s="303">
        <v>11</v>
      </c>
      <c r="K13" s="304"/>
      <c r="L13" s="304"/>
      <c r="M13" s="305"/>
      <c r="N13" s="360">
        <v>12</v>
      </c>
      <c r="O13" s="360"/>
      <c r="P13" s="360"/>
      <c r="Q13" s="361"/>
      <c r="R13" s="357">
        <v>13</v>
      </c>
      <c r="S13" s="358"/>
      <c r="T13" s="358"/>
      <c r="U13" s="359"/>
      <c r="W13" s="131"/>
    </row>
    <row r="14" spans="1:23" s="130" customFormat="1" ht="15" customHeight="1">
      <c r="A14" s="177"/>
      <c r="B14" s="312" t="s">
        <v>52</v>
      </c>
      <c r="C14" s="312"/>
      <c r="D14" s="312"/>
      <c r="E14" s="313"/>
      <c r="F14" s="328" t="s">
        <v>107</v>
      </c>
      <c r="G14" s="329"/>
      <c r="H14" s="329"/>
      <c r="I14" s="330"/>
      <c r="J14" s="312" t="s">
        <v>262</v>
      </c>
      <c r="K14" s="312"/>
      <c r="L14" s="312"/>
      <c r="M14" s="313"/>
      <c r="N14" s="342" t="s">
        <v>44</v>
      </c>
      <c r="O14" s="312"/>
      <c r="P14" s="312"/>
      <c r="Q14" s="313"/>
      <c r="R14" s="328" t="s">
        <v>230</v>
      </c>
      <c r="S14" s="329"/>
      <c r="T14" s="329"/>
      <c r="U14" s="330"/>
      <c r="V14" s="145"/>
      <c r="W14" s="131"/>
    </row>
    <row r="15" spans="1:23" s="130" customFormat="1" ht="15" customHeight="1">
      <c r="A15" s="177"/>
      <c r="B15" s="320" t="s">
        <v>265</v>
      </c>
      <c r="C15" s="320"/>
      <c r="D15" s="320"/>
      <c r="E15" s="321"/>
      <c r="F15" s="322" t="s">
        <v>127</v>
      </c>
      <c r="G15" s="323"/>
      <c r="H15" s="323"/>
      <c r="I15" s="324"/>
      <c r="J15" s="322" t="s">
        <v>128</v>
      </c>
      <c r="K15" s="323"/>
      <c r="L15" s="323"/>
      <c r="M15" s="324"/>
      <c r="N15" s="323" t="s">
        <v>129</v>
      </c>
      <c r="O15" s="323"/>
      <c r="P15" s="323"/>
      <c r="Q15" s="324"/>
      <c r="R15" s="322" t="s">
        <v>130</v>
      </c>
      <c r="S15" s="323"/>
      <c r="T15" s="323"/>
      <c r="U15" s="324"/>
      <c r="V15" s="145"/>
      <c r="W15" s="131"/>
    </row>
    <row r="16" spans="1:23" s="130" customFormat="1" ht="15" customHeight="1">
      <c r="A16" s="177"/>
      <c r="B16" s="332" t="s">
        <v>131</v>
      </c>
      <c r="C16" s="332"/>
      <c r="D16" s="332"/>
      <c r="E16" s="333"/>
      <c r="F16" s="375" t="s">
        <v>132</v>
      </c>
      <c r="G16" s="362"/>
      <c r="H16" s="362"/>
      <c r="I16" s="363"/>
      <c r="J16" s="331" t="s">
        <v>133</v>
      </c>
      <c r="K16" s="332"/>
      <c r="L16" s="332"/>
      <c r="M16" s="333"/>
      <c r="N16" s="362" t="s">
        <v>134</v>
      </c>
      <c r="O16" s="362"/>
      <c r="P16" s="362"/>
      <c r="Q16" s="363"/>
      <c r="R16" s="331" t="s">
        <v>135</v>
      </c>
      <c r="S16" s="332"/>
      <c r="T16" s="332"/>
      <c r="U16" s="333"/>
      <c r="V16" s="132"/>
      <c r="W16" s="131"/>
    </row>
    <row r="17" spans="1:23" s="130" customFormat="1" ht="15" customHeight="1">
      <c r="A17" s="177"/>
      <c r="B17" s="338" t="s">
        <v>260</v>
      </c>
      <c r="C17" s="338"/>
      <c r="D17" s="338"/>
      <c r="E17" s="339"/>
      <c r="F17" s="354" t="s">
        <v>136</v>
      </c>
      <c r="G17" s="355"/>
      <c r="H17" s="355"/>
      <c r="I17" s="356"/>
      <c r="J17" s="285" t="s">
        <v>137</v>
      </c>
      <c r="K17" s="286"/>
      <c r="L17" s="286"/>
      <c r="M17" s="287"/>
      <c r="N17" s="364" t="s">
        <v>138</v>
      </c>
      <c r="O17" s="364"/>
      <c r="P17" s="364"/>
      <c r="Q17" s="365"/>
      <c r="R17" s="285" t="s">
        <v>116</v>
      </c>
      <c r="S17" s="286"/>
      <c r="T17" s="286"/>
      <c r="U17" s="287"/>
      <c r="V17" s="145"/>
      <c r="W17" s="131"/>
    </row>
    <row r="18" spans="1:23" s="130" customFormat="1" ht="15" customHeight="1">
      <c r="A18" s="177"/>
      <c r="B18" s="307" t="s">
        <v>119</v>
      </c>
      <c r="C18" s="307"/>
      <c r="D18" s="307"/>
      <c r="E18" s="308"/>
      <c r="F18" s="294" t="s">
        <v>273</v>
      </c>
      <c r="G18" s="295"/>
      <c r="H18" s="295"/>
      <c r="I18" s="296"/>
      <c r="J18" s="306" t="s">
        <v>121</v>
      </c>
      <c r="K18" s="307"/>
      <c r="L18" s="307"/>
      <c r="M18" s="308"/>
      <c r="N18" s="307" t="s">
        <v>235</v>
      </c>
      <c r="O18" s="307"/>
      <c r="P18" s="307"/>
      <c r="Q18" s="308"/>
      <c r="R18" s="306" t="s">
        <v>123</v>
      </c>
      <c r="S18" s="307"/>
      <c r="T18" s="307"/>
      <c r="U18" s="308"/>
      <c r="V18" s="132"/>
      <c r="W18" s="131"/>
    </row>
    <row r="19" spans="1:23" s="130" customFormat="1" ht="15" customHeight="1">
      <c r="A19" s="177"/>
      <c r="B19" s="298" t="s">
        <v>139</v>
      </c>
      <c r="C19" s="298"/>
      <c r="D19" s="298"/>
      <c r="E19" s="299"/>
      <c r="F19" s="314" t="s">
        <v>140</v>
      </c>
      <c r="G19" s="315"/>
      <c r="H19" s="315"/>
      <c r="I19" s="316"/>
      <c r="J19" s="309" t="s">
        <v>141</v>
      </c>
      <c r="K19" s="310"/>
      <c r="L19" s="310"/>
      <c r="M19" s="311"/>
      <c r="N19" s="298" t="s">
        <v>142</v>
      </c>
      <c r="O19" s="298"/>
      <c r="P19" s="298"/>
      <c r="Q19" s="299"/>
      <c r="R19" s="309" t="s">
        <v>269</v>
      </c>
      <c r="S19" s="310"/>
      <c r="T19" s="310"/>
      <c r="U19" s="311"/>
      <c r="W19" s="131"/>
    </row>
    <row r="20" spans="1:23" s="141" customFormat="1" ht="12" customHeight="1">
      <c r="A20" s="178"/>
      <c r="B20" s="160" t="s">
        <v>50</v>
      </c>
      <c r="C20" s="158" t="str">
        <f>'1月第二週明細'!W12</f>
        <v>686kcal</v>
      </c>
      <c r="D20" s="158" t="s">
        <v>10</v>
      </c>
      <c r="E20" s="158" t="str">
        <f>'1月第二週明細'!W8</f>
        <v>23g</v>
      </c>
      <c r="F20" s="157" t="s">
        <v>54</v>
      </c>
      <c r="G20" s="158" t="str">
        <f>'1月第二週明細'!W20</f>
        <v>696kcal</v>
      </c>
      <c r="H20" s="158" t="s">
        <v>10</v>
      </c>
      <c r="I20" s="158" t="str">
        <f>'1月第二週明細'!W16</f>
        <v>19g</v>
      </c>
      <c r="J20" s="157" t="s">
        <v>54</v>
      </c>
      <c r="K20" s="162" t="str">
        <f>'1月第二週明細'!W28</f>
        <v>677kcal</v>
      </c>
      <c r="L20" s="158" t="s">
        <v>10</v>
      </c>
      <c r="M20" s="159" t="str">
        <f>'1月第二週明細'!W24</f>
        <v>24g</v>
      </c>
      <c r="N20" s="160" t="s">
        <v>54</v>
      </c>
      <c r="O20" s="158" t="str">
        <f>'1月第二週明細'!W36</f>
        <v>705kcal</v>
      </c>
      <c r="P20" s="158" t="s">
        <v>10</v>
      </c>
      <c r="Q20" s="158" t="str">
        <f>'1月第二週明細'!W32</f>
        <v>22g</v>
      </c>
      <c r="R20" s="157" t="s">
        <v>54</v>
      </c>
      <c r="S20" s="158" t="str">
        <f>'1月第二週明細'!W44</f>
        <v>667kcal</v>
      </c>
      <c r="T20" s="158" t="s">
        <v>10</v>
      </c>
      <c r="U20" s="158" t="str">
        <f>'1月第二週明細'!W40</f>
        <v>23g</v>
      </c>
      <c r="W20" s="142"/>
    </row>
    <row r="21" spans="1:23" s="141" customFormat="1" ht="12" customHeight="1" thickBot="1">
      <c r="A21" s="178"/>
      <c r="B21" s="148" t="s">
        <v>8</v>
      </c>
      <c r="C21" s="158" t="str">
        <f>'1月第二週明細'!W6</f>
        <v>99g</v>
      </c>
      <c r="D21" s="144" t="s">
        <v>12</v>
      </c>
      <c r="E21" s="158" t="str">
        <f>'1月第二週明細'!W10</f>
        <v>26g</v>
      </c>
      <c r="F21" s="143" t="s">
        <v>8</v>
      </c>
      <c r="G21" s="158" t="str">
        <f>'1月第二週明細'!W14</f>
        <v>101g</v>
      </c>
      <c r="H21" s="144" t="s">
        <v>12</v>
      </c>
      <c r="I21" s="158" t="str">
        <f>'1月第二週明細'!W18</f>
        <v>26g</v>
      </c>
      <c r="J21" s="143" t="s">
        <v>8</v>
      </c>
      <c r="K21" s="158" t="str">
        <f>'1月第二週明細'!W22</f>
        <v>97g</v>
      </c>
      <c r="L21" s="144" t="s">
        <v>12</v>
      </c>
      <c r="M21" s="159" t="str">
        <f>'1月第二週明細'!W26</f>
        <v>27g</v>
      </c>
      <c r="N21" s="148" t="s">
        <v>8</v>
      </c>
      <c r="O21" s="158" t="s">
        <v>243</v>
      </c>
      <c r="P21" s="144" t="s">
        <v>12</v>
      </c>
      <c r="Q21" s="158" t="str">
        <f>'1月第二週明細'!W34</f>
        <v>27g</v>
      </c>
      <c r="R21" s="143" t="s">
        <v>8</v>
      </c>
      <c r="S21" s="158" t="str">
        <f>'1月第二週明細'!W38</f>
        <v>100g</v>
      </c>
      <c r="T21" s="144" t="s">
        <v>12</v>
      </c>
      <c r="U21" s="158" t="str">
        <f>'1月第二週明細'!W42</f>
        <v>28g</v>
      </c>
      <c r="W21" s="142"/>
    </row>
    <row r="22" spans="1:23" s="130" customFormat="1" ht="15" customHeight="1">
      <c r="A22" s="177"/>
      <c r="B22" s="318">
        <v>16</v>
      </c>
      <c r="C22" s="318"/>
      <c r="D22" s="318"/>
      <c r="E22" s="319"/>
      <c r="F22" s="325">
        <v>17</v>
      </c>
      <c r="G22" s="326"/>
      <c r="H22" s="326"/>
      <c r="I22" s="327"/>
      <c r="J22" s="303">
        <v>18</v>
      </c>
      <c r="K22" s="304"/>
      <c r="L22" s="304"/>
      <c r="M22" s="305"/>
      <c r="N22" s="360">
        <v>19</v>
      </c>
      <c r="O22" s="360"/>
      <c r="P22" s="360"/>
      <c r="Q22" s="361"/>
      <c r="R22" s="381"/>
      <c r="S22" s="382"/>
      <c r="T22" s="382"/>
      <c r="U22" s="383"/>
      <c r="V22" s="149"/>
      <c r="W22" s="131"/>
    </row>
    <row r="23" spans="1:23" s="130" customFormat="1" ht="15" customHeight="1">
      <c r="A23" s="177"/>
      <c r="B23" s="312" t="s">
        <v>52</v>
      </c>
      <c r="C23" s="312"/>
      <c r="D23" s="312"/>
      <c r="E23" s="313"/>
      <c r="F23" s="328" t="s">
        <v>51</v>
      </c>
      <c r="G23" s="329"/>
      <c r="H23" s="329"/>
      <c r="I23" s="330"/>
      <c r="J23" s="312" t="s">
        <v>262</v>
      </c>
      <c r="K23" s="312"/>
      <c r="L23" s="312"/>
      <c r="M23" s="313"/>
      <c r="N23" s="328" t="s">
        <v>237</v>
      </c>
      <c r="O23" s="329"/>
      <c r="P23" s="329"/>
      <c r="Q23" s="330"/>
      <c r="R23" s="328"/>
      <c r="S23" s="329"/>
      <c r="T23" s="329"/>
      <c r="U23" s="330"/>
      <c r="V23" s="150"/>
      <c r="W23" s="131"/>
    </row>
    <row r="24" spans="1:23" s="130" customFormat="1" ht="15" customHeight="1">
      <c r="A24" s="177"/>
      <c r="B24" s="344" t="s">
        <v>66</v>
      </c>
      <c r="C24" s="344"/>
      <c r="D24" s="344"/>
      <c r="E24" s="345"/>
      <c r="F24" s="343" t="s">
        <v>66</v>
      </c>
      <c r="G24" s="344"/>
      <c r="H24" s="344"/>
      <c r="I24" s="345"/>
      <c r="J24" s="370" t="s">
        <v>61</v>
      </c>
      <c r="K24" s="371"/>
      <c r="L24" s="371"/>
      <c r="M24" s="372"/>
      <c r="N24" s="371" t="s">
        <v>238</v>
      </c>
      <c r="O24" s="371"/>
      <c r="P24" s="371"/>
      <c r="Q24" s="372"/>
      <c r="R24" s="343"/>
      <c r="S24" s="344"/>
      <c r="T24" s="344"/>
      <c r="U24" s="345"/>
      <c r="V24" s="151"/>
      <c r="W24" s="131"/>
    </row>
    <row r="25" spans="1:23" s="130" customFormat="1" ht="15" customHeight="1">
      <c r="B25" s="334" t="s">
        <v>266</v>
      </c>
      <c r="C25" s="335"/>
      <c r="D25" s="335"/>
      <c r="E25" s="336"/>
      <c r="F25" s="300" t="s">
        <v>104</v>
      </c>
      <c r="G25" s="301"/>
      <c r="H25" s="301"/>
      <c r="I25" s="302"/>
      <c r="J25" s="348" t="s">
        <v>64</v>
      </c>
      <c r="K25" s="349"/>
      <c r="L25" s="349"/>
      <c r="M25" s="350"/>
      <c r="N25" s="384" t="s">
        <v>239</v>
      </c>
      <c r="O25" s="384"/>
      <c r="P25" s="384"/>
      <c r="Q25" s="385"/>
      <c r="R25" s="334"/>
      <c r="S25" s="335"/>
      <c r="T25" s="335"/>
      <c r="U25" s="336"/>
      <c r="V25" s="152"/>
    </row>
    <row r="26" spans="1:23" s="130" customFormat="1" ht="15" customHeight="1">
      <c r="B26" s="337" t="s">
        <v>261</v>
      </c>
      <c r="C26" s="338"/>
      <c r="D26" s="338"/>
      <c r="E26" s="339"/>
      <c r="F26" s="291" t="s">
        <v>62</v>
      </c>
      <c r="G26" s="292"/>
      <c r="H26" s="292"/>
      <c r="I26" s="293"/>
      <c r="J26" s="285" t="s">
        <v>65</v>
      </c>
      <c r="K26" s="286"/>
      <c r="L26" s="286"/>
      <c r="M26" s="287"/>
      <c r="N26" s="286" t="s">
        <v>240</v>
      </c>
      <c r="O26" s="286"/>
      <c r="P26" s="286"/>
      <c r="Q26" s="287"/>
      <c r="R26" s="285"/>
      <c r="S26" s="286"/>
      <c r="T26" s="286"/>
      <c r="U26" s="287"/>
      <c r="V26" s="153"/>
    </row>
    <row r="27" spans="1:23" s="130" customFormat="1" ht="15" customHeight="1">
      <c r="B27" s="306" t="s">
        <v>46</v>
      </c>
      <c r="C27" s="307"/>
      <c r="D27" s="307"/>
      <c r="E27" s="308"/>
      <c r="F27" s="294" t="s">
        <v>273</v>
      </c>
      <c r="G27" s="295"/>
      <c r="H27" s="295"/>
      <c r="I27" s="296"/>
      <c r="J27" s="306" t="s">
        <v>45</v>
      </c>
      <c r="K27" s="307"/>
      <c r="L27" s="307"/>
      <c r="M27" s="308"/>
      <c r="N27" s="307" t="s">
        <v>241</v>
      </c>
      <c r="O27" s="307"/>
      <c r="P27" s="307"/>
      <c r="Q27" s="308"/>
      <c r="R27" s="294"/>
      <c r="S27" s="295"/>
      <c r="T27" s="295"/>
      <c r="U27" s="296"/>
      <c r="V27" s="153"/>
    </row>
    <row r="28" spans="1:23" s="130" customFormat="1" ht="15" customHeight="1">
      <c r="B28" s="309" t="s">
        <v>53</v>
      </c>
      <c r="C28" s="376"/>
      <c r="D28" s="376"/>
      <c r="E28" s="377"/>
      <c r="F28" s="297" t="s">
        <v>60</v>
      </c>
      <c r="G28" s="298"/>
      <c r="H28" s="298"/>
      <c r="I28" s="299"/>
      <c r="J28" s="288" t="s">
        <v>258</v>
      </c>
      <c r="K28" s="289"/>
      <c r="L28" s="289"/>
      <c r="M28" s="290"/>
      <c r="N28" s="298" t="s">
        <v>242</v>
      </c>
      <c r="O28" s="298"/>
      <c r="P28" s="298"/>
      <c r="Q28" s="299"/>
      <c r="R28" s="378"/>
      <c r="S28" s="379"/>
      <c r="T28" s="379"/>
      <c r="U28" s="380"/>
      <c r="V28" s="154"/>
    </row>
    <row r="29" spans="1:23" s="141" customFormat="1" ht="12" customHeight="1">
      <c r="B29" s="140" t="s">
        <v>50</v>
      </c>
      <c r="C29" s="140" t="str">
        <f>'1月第三週明細'!W12</f>
        <v>644kcal</v>
      </c>
      <c r="D29" s="140" t="s">
        <v>10</v>
      </c>
      <c r="E29" s="140" t="str">
        <f>'1月第三週明細'!W8</f>
        <v>17g</v>
      </c>
      <c r="F29" s="146" t="s">
        <v>54</v>
      </c>
      <c r="G29" s="140" t="str">
        <f>'1月第三週明細'!W20</f>
        <v>690kcal</v>
      </c>
      <c r="H29" s="140" t="s">
        <v>10</v>
      </c>
      <c r="I29" s="140" t="str">
        <f>'1月第三週明細'!W16</f>
        <v>19g</v>
      </c>
      <c r="J29" s="146" t="s">
        <v>54</v>
      </c>
      <c r="K29" s="140" t="str">
        <f>'1月第三週明細'!W28</f>
        <v>667kcal</v>
      </c>
      <c r="L29" s="140" t="s">
        <v>10</v>
      </c>
      <c r="M29" s="140" t="str">
        <f>'1月第三週明細'!W24</f>
        <v>23g</v>
      </c>
      <c r="N29" s="146" t="s">
        <v>50</v>
      </c>
      <c r="O29" s="140" t="str">
        <f>'1月第三週明細'!W36</f>
        <v>690kcal</v>
      </c>
      <c r="P29" s="140" t="s">
        <v>10</v>
      </c>
      <c r="Q29" s="140" t="str">
        <f>'1月第三週明細'!W24</f>
        <v>23g</v>
      </c>
      <c r="R29" s="146"/>
      <c r="S29" s="140"/>
      <c r="T29" s="140"/>
      <c r="U29" s="155"/>
      <c r="V29" s="156"/>
    </row>
    <row r="30" spans="1:23" s="141" customFormat="1" ht="12" customHeight="1" thickBot="1">
      <c r="B30" s="143" t="s">
        <v>8</v>
      </c>
      <c r="C30" s="144" t="str">
        <f>'1月第三週明細'!W6</f>
        <v>103g</v>
      </c>
      <c r="D30" s="144" t="s">
        <v>12</v>
      </c>
      <c r="E30" s="144" t="str">
        <f>'1月第三週明細'!W10</f>
        <v>23g</v>
      </c>
      <c r="F30" s="143" t="s">
        <v>8</v>
      </c>
      <c r="G30" s="144" t="str">
        <f>'1月第三週明細'!W22</f>
        <v>100g</v>
      </c>
      <c r="H30" s="144" t="s">
        <v>12</v>
      </c>
      <c r="I30" s="144" t="str">
        <f>'1月第三週明細'!W18</f>
        <v>26g</v>
      </c>
      <c r="J30" s="143" t="s">
        <v>8</v>
      </c>
      <c r="K30" s="144" t="str">
        <f>'1月第三週明細'!W22</f>
        <v>100g</v>
      </c>
      <c r="L30" s="144" t="s">
        <v>12</v>
      </c>
      <c r="M30" s="144" t="str">
        <f>'1月第三週明細'!W26</f>
        <v>28g</v>
      </c>
      <c r="N30" s="143" t="s">
        <v>8</v>
      </c>
      <c r="O30" s="144" t="str">
        <f>'1月第三週明細'!W30</f>
        <v>101g</v>
      </c>
      <c r="P30" s="144" t="s">
        <v>12</v>
      </c>
      <c r="Q30" s="144" t="str">
        <f>'1月第三週明細'!W26</f>
        <v>28g</v>
      </c>
      <c r="R30" s="143"/>
      <c r="S30" s="144"/>
      <c r="T30" s="144"/>
      <c r="U30" s="147"/>
      <c r="V30" s="156"/>
    </row>
    <row r="31" spans="1:23" ht="15" customHeight="1">
      <c r="B31" s="368"/>
      <c r="C31" s="368"/>
      <c r="D31" s="368"/>
      <c r="E31" s="368"/>
      <c r="F31" s="133"/>
      <c r="G31" s="133"/>
      <c r="H31" s="133"/>
      <c r="I31" s="163"/>
      <c r="J31" s="134"/>
      <c r="K31" s="134"/>
      <c r="L31" s="134"/>
    </row>
    <row r="32" spans="1:23" ht="15" customHeight="1">
      <c r="B32" s="373"/>
      <c r="C32" s="373"/>
      <c r="D32" s="373"/>
      <c r="E32" s="373"/>
      <c r="F32" s="133"/>
      <c r="G32" s="133"/>
      <c r="H32" s="133"/>
      <c r="I32" s="135"/>
      <c r="J32" s="135"/>
      <c r="K32" s="135"/>
      <c r="L32" s="135"/>
    </row>
    <row r="33" spans="2:12" ht="15" customHeight="1">
      <c r="B33" s="374"/>
      <c r="C33" s="374"/>
      <c r="D33" s="374"/>
      <c r="E33" s="374"/>
      <c r="F33" s="369" t="s">
        <v>57</v>
      </c>
      <c r="G33" s="369"/>
      <c r="H33" s="369"/>
      <c r="I33" s="136"/>
      <c r="J33" s="136"/>
      <c r="K33" s="136"/>
      <c r="L33" s="136"/>
    </row>
    <row r="34" spans="2:12" ht="15" customHeight="1">
      <c r="B34" s="332"/>
      <c r="C34" s="332"/>
      <c r="D34" s="332"/>
      <c r="E34" s="332"/>
      <c r="F34" s="369" t="s">
        <v>58</v>
      </c>
      <c r="G34" s="369"/>
      <c r="H34" s="369"/>
      <c r="I34" s="137"/>
      <c r="J34" s="137"/>
      <c r="K34" s="137"/>
      <c r="L34" s="137"/>
    </row>
    <row r="35" spans="2:12" ht="15" customHeight="1">
      <c r="B35" s="338"/>
      <c r="C35" s="338"/>
      <c r="D35" s="338"/>
      <c r="E35" s="338"/>
      <c r="F35" s="166" t="s">
        <v>59</v>
      </c>
      <c r="G35" s="166"/>
      <c r="H35" s="166"/>
      <c r="I35" s="167"/>
      <c r="J35" s="167"/>
      <c r="K35" s="138"/>
      <c r="L35" s="138"/>
    </row>
    <row r="36" spans="2:12" ht="15" customHeight="1">
      <c r="B36" s="307"/>
      <c r="C36" s="307"/>
      <c r="D36" s="307"/>
      <c r="E36" s="307"/>
      <c r="F36" s="165" t="s">
        <v>56</v>
      </c>
      <c r="G36" s="164"/>
      <c r="H36" s="164"/>
      <c r="I36" s="161"/>
      <c r="J36" s="161"/>
      <c r="K36" s="161"/>
      <c r="L36" s="161"/>
    </row>
    <row r="37" spans="2:12" ht="15" customHeight="1">
      <c r="B37" s="366"/>
      <c r="C37" s="367"/>
      <c r="D37" s="367"/>
      <c r="E37" s="367"/>
      <c r="F37" s="139"/>
      <c r="G37" s="139"/>
      <c r="H37" s="139"/>
      <c r="I37" s="139"/>
      <c r="J37" s="139"/>
      <c r="K37" s="139"/>
      <c r="L37" s="139"/>
    </row>
    <row r="38" spans="2:12" ht="11.25" customHeight="1">
      <c r="B38" s="175"/>
      <c r="C38" s="175"/>
      <c r="D38" s="175"/>
      <c r="E38" s="175"/>
    </row>
    <row r="39" spans="2:12" ht="12.75" customHeight="1">
      <c r="B39" s="175"/>
      <c r="C39" s="175"/>
      <c r="D39" s="175"/>
      <c r="E39" s="175"/>
    </row>
    <row r="40" spans="2:12">
      <c r="B40" s="176"/>
      <c r="C40" s="176"/>
      <c r="D40" s="176"/>
      <c r="E40" s="176"/>
    </row>
  </sheetData>
  <mergeCells count="116">
    <mergeCell ref="R28:U28"/>
    <mergeCell ref="R18:U18"/>
    <mergeCell ref="R19:U19"/>
    <mergeCell ref="R22:U22"/>
    <mergeCell ref="R23:U23"/>
    <mergeCell ref="R24:U24"/>
    <mergeCell ref="N18:Q18"/>
    <mergeCell ref="N19:Q19"/>
    <mergeCell ref="N22:Q22"/>
    <mergeCell ref="N23:Q23"/>
    <mergeCell ref="N26:Q26"/>
    <mergeCell ref="N27:Q27"/>
    <mergeCell ref="N28:Q28"/>
    <mergeCell ref="R27:U27"/>
    <mergeCell ref="N24:Q24"/>
    <mergeCell ref="N25:Q25"/>
    <mergeCell ref="R25:U25"/>
    <mergeCell ref="R26:U26"/>
    <mergeCell ref="B35:E35"/>
    <mergeCell ref="B36:E36"/>
    <mergeCell ref="B37:E37"/>
    <mergeCell ref="B31:E31"/>
    <mergeCell ref="F33:H33"/>
    <mergeCell ref="B16:E16"/>
    <mergeCell ref="B17:E17"/>
    <mergeCell ref="F17:I17"/>
    <mergeCell ref="J24:M24"/>
    <mergeCell ref="B32:E32"/>
    <mergeCell ref="B33:E33"/>
    <mergeCell ref="B34:E34"/>
    <mergeCell ref="F16:I16"/>
    <mergeCell ref="F34:H34"/>
    <mergeCell ref="B28:E28"/>
    <mergeCell ref="B18:E18"/>
    <mergeCell ref="B19:E19"/>
    <mergeCell ref="B22:E22"/>
    <mergeCell ref="B23:E23"/>
    <mergeCell ref="B24:E24"/>
    <mergeCell ref="F22:I22"/>
    <mergeCell ref="F23:I23"/>
    <mergeCell ref="F24:I24"/>
    <mergeCell ref="J25:M25"/>
    <mergeCell ref="R13:U13"/>
    <mergeCell ref="R14:U14"/>
    <mergeCell ref="R15:U15"/>
    <mergeCell ref="R16:U16"/>
    <mergeCell ref="R17:U17"/>
    <mergeCell ref="N4:Q4"/>
    <mergeCell ref="N5:Q5"/>
    <mergeCell ref="N13:Q13"/>
    <mergeCell ref="N14:Q14"/>
    <mergeCell ref="N15:Q15"/>
    <mergeCell ref="N16:Q16"/>
    <mergeCell ref="N6:Q6"/>
    <mergeCell ref="N7:Q7"/>
    <mergeCell ref="N8:Q8"/>
    <mergeCell ref="R4:U4"/>
    <mergeCell ref="R10:U10"/>
    <mergeCell ref="R8:U8"/>
    <mergeCell ref="R7:U7"/>
    <mergeCell ref="R6:U6"/>
    <mergeCell ref="R5:U5"/>
    <mergeCell ref="R9:U9"/>
    <mergeCell ref="N10:Q10"/>
    <mergeCell ref="N17:Q17"/>
    <mergeCell ref="B25:E25"/>
    <mergeCell ref="B26:E26"/>
    <mergeCell ref="B27:E27"/>
    <mergeCell ref="N2:P3"/>
    <mergeCell ref="J4:M4"/>
    <mergeCell ref="J5:M5"/>
    <mergeCell ref="J6:M6"/>
    <mergeCell ref="J7:M7"/>
    <mergeCell ref="J8:M8"/>
    <mergeCell ref="J9:M9"/>
    <mergeCell ref="B1:I3"/>
    <mergeCell ref="B4:E4"/>
    <mergeCell ref="B5:E5"/>
    <mergeCell ref="B6:E6"/>
    <mergeCell ref="B7:E7"/>
    <mergeCell ref="B8:E8"/>
    <mergeCell ref="B9:E9"/>
    <mergeCell ref="F4:I4"/>
    <mergeCell ref="F5:I5"/>
    <mergeCell ref="F6:I6"/>
    <mergeCell ref="N9:Q9"/>
    <mergeCell ref="F7:I7"/>
    <mergeCell ref="F8:I8"/>
    <mergeCell ref="F9:I9"/>
    <mergeCell ref="B13:E13"/>
    <mergeCell ref="B14:E14"/>
    <mergeCell ref="B15:E15"/>
    <mergeCell ref="B10:E10"/>
    <mergeCell ref="F15:I15"/>
    <mergeCell ref="J14:M14"/>
    <mergeCell ref="J15:M15"/>
    <mergeCell ref="J17:M17"/>
    <mergeCell ref="J18:M18"/>
    <mergeCell ref="F10:I10"/>
    <mergeCell ref="F13:I13"/>
    <mergeCell ref="F14:I14"/>
    <mergeCell ref="J16:M16"/>
    <mergeCell ref="F18:I18"/>
    <mergeCell ref="J26:M26"/>
    <mergeCell ref="J28:M28"/>
    <mergeCell ref="F26:I26"/>
    <mergeCell ref="F27:I27"/>
    <mergeCell ref="F28:I28"/>
    <mergeCell ref="F25:I25"/>
    <mergeCell ref="J10:M10"/>
    <mergeCell ref="J13:M13"/>
    <mergeCell ref="J27:M27"/>
    <mergeCell ref="J19:M19"/>
    <mergeCell ref="J22:M22"/>
    <mergeCell ref="J23:M23"/>
    <mergeCell ref="F19:I19"/>
  </mergeCells>
  <phoneticPr fontId="19" type="noConversion"/>
  <pageMargins left="0.11811023622047245" right="0.11811023622047245" top="0" bottom="0" header="0.11811023622047245" footer="0.11811023622047245"/>
  <pageSetup paperSize="9" scale="88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17" sqref="J17"/>
    </sheetView>
  </sheetViews>
  <sheetFormatPr defaultRowHeight="16.5"/>
  <sheetData/>
  <phoneticPr fontId="19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F52"/>
  <sheetViews>
    <sheetView zoomScale="60" workbookViewId="0">
      <selection activeCell="V13" sqref="V13:V20"/>
    </sheetView>
  </sheetViews>
  <sheetFormatPr defaultRowHeight="20.25"/>
  <cols>
    <col min="1" max="1" width="1.875" style="62" customWidth="1"/>
    <col min="2" max="2" width="4.875" style="106" customWidth="1"/>
    <col min="3" max="3" width="0" style="62" hidden="1" customWidth="1"/>
    <col min="4" max="4" width="18.625" style="62" customWidth="1"/>
    <col min="5" max="5" width="5.625" style="107" customWidth="1"/>
    <col min="6" max="6" width="11.25" style="62" customWidth="1"/>
    <col min="7" max="7" width="18.625" style="62" customWidth="1"/>
    <col min="8" max="8" width="5.625" style="107" customWidth="1"/>
    <col min="9" max="9" width="11.875" style="62" customWidth="1"/>
    <col min="10" max="10" width="18.625" style="62" customWidth="1"/>
    <col min="11" max="11" width="5.625" style="107" customWidth="1"/>
    <col min="12" max="12" width="11.75" style="62" customWidth="1"/>
    <col min="13" max="13" width="18.625" style="62" customWidth="1"/>
    <col min="14" max="14" width="5.625" style="107" customWidth="1"/>
    <col min="15" max="15" width="12.125" style="62" customWidth="1"/>
    <col min="16" max="16" width="18.625" style="62" customWidth="1"/>
    <col min="17" max="17" width="5.625" style="107" customWidth="1"/>
    <col min="18" max="18" width="11.75" style="62" customWidth="1"/>
    <col min="19" max="19" width="18.625" style="62" customWidth="1"/>
    <col min="20" max="20" width="5.625" style="107" customWidth="1"/>
    <col min="21" max="21" width="12.75" style="62" customWidth="1"/>
    <col min="22" max="22" width="5.25" style="115" customWidth="1"/>
    <col min="23" max="23" width="11.75" style="112" customWidth="1"/>
    <col min="24" max="24" width="11.25" style="113" customWidth="1"/>
    <col min="25" max="25" width="6.625" style="116" customWidth="1"/>
    <col min="26" max="26" width="4.75" style="62" customWidth="1"/>
    <col min="27" max="27" width="6" style="35" hidden="1" customWidth="1"/>
    <col min="28" max="28" width="5.5" style="36" hidden="1" customWidth="1"/>
    <col min="29" max="29" width="7.75" style="35" hidden="1" customWidth="1"/>
    <col min="30" max="30" width="8" style="35" hidden="1" customWidth="1"/>
    <col min="31" max="31" width="7.875" style="35" hidden="1" customWidth="1"/>
    <col min="32" max="32" width="7.5" style="35" hidden="1" customWidth="1"/>
    <col min="33" max="16384" width="9" style="62"/>
  </cols>
  <sheetData>
    <row r="1" spans="2:32" s="22" customFormat="1" ht="38.25">
      <c r="B1" s="391" t="s">
        <v>225</v>
      </c>
      <c r="C1" s="391"/>
      <c r="D1" s="391"/>
      <c r="E1" s="391"/>
      <c r="F1" s="391"/>
      <c r="G1" s="391"/>
      <c r="H1" s="391"/>
      <c r="I1" s="391"/>
      <c r="J1" s="391"/>
      <c r="K1" s="391"/>
      <c r="L1" s="391"/>
      <c r="M1" s="391"/>
      <c r="N1" s="391"/>
      <c r="O1" s="391"/>
      <c r="P1" s="391"/>
      <c r="Q1" s="391"/>
      <c r="R1" s="391"/>
      <c r="S1" s="391"/>
      <c r="T1" s="391"/>
      <c r="U1" s="391"/>
      <c r="V1" s="391"/>
      <c r="W1" s="391"/>
      <c r="X1" s="391"/>
      <c r="Y1" s="391"/>
      <c r="Z1" s="21"/>
      <c r="AB1" s="23"/>
    </row>
    <row r="2" spans="2:32" s="22" customFormat="1" ht="18.95" customHeight="1">
      <c r="B2" s="392"/>
      <c r="C2" s="393"/>
      <c r="D2" s="393"/>
      <c r="E2" s="393"/>
      <c r="F2" s="393"/>
      <c r="G2" s="393"/>
      <c r="H2" s="24"/>
      <c r="I2" s="21"/>
      <c r="J2" s="21"/>
      <c r="K2" s="24"/>
      <c r="L2" s="21"/>
      <c r="M2" s="21"/>
      <c r="N2" s="24"/>
      <c r="O2" s="21"/>
      <c r="P2" s="21"/>
      <c r="Q2" s="24"/>
      <c r="R2" s="21"/>
      <c r="S2" s="21"/>
      <c r="T2" s="24"/>
      <c r="U2" s="21"/>
      <c r="V2" s="25"/>
      <c r="W2" s="26"/>
      <c r="X2" s="27"/>
      <c r="Y2" s="26"/>
      <c r="Z2" s="21"/>
      <c r="AB2" s="23"/>
    </row>
    <row r="3" spans="2:32" s="35" customFormat="1" ht="30" customHeight="1" thickBot="1">
      <c r="B3" s="118" t="s">
        <v>38</v>
      </c>
      <c r="C3" s="118"/>
      <c r="D3" s="11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2"/>
      <c r="T3" s="29"/>
      <c r="U3" s="29"/>
      <c r="V3" s="30"/>
      <c r="W3" s="31"/>
      <c r="X3" s="32"/>
      <c r="Y3" s="33"/>
      <c r="Z3" s="34"/>
      <c r="AB3" s="36"/>
    </row>
    <row r="4" spans="2:32" s="50" customFormat="1" ht="43.5">
      <c r="B4" s="37" t="s">
        <v>0</v>
      </c>
      <c r="C4" s="38" t="s">
        <v>1</v>
      </c>
      <c r="D4" s="39" t="s">
        <v>2</v>
      </c>
      <c r="E4" s="40" t="s">
        <v>37</v>
      </c>
      <c r="F4" s="39"/>
      <c r="G4" s="39" t="s">
        <v>3</v>
      </c>
      <c r="H4" s="40" t="s">
        <v>37</v>
      </c>
      <c r="I4" s="39"/>
      <c r="J4" s="39" t="s">
        <v>4</v>
      </c>
      <c r="K4" s="40" t="s">
        <v>37</v>
      </c>
      <c r="L4" s="39"/>
      <c r="M4" s="39" t="s">
        <v>4</v>
      </c>
      <c r="N4" s="40" t="s">
        <v>37</v>
      </c>
      <c r="O4" s="39"/>
      <c r="P4" s="39" t="s">
        <v>4</v>
      </c>
      <c r="Q4" s="40" t="s">
        <v>37</v>
      </c>
      <c r="R4" s="39"/>
      <c r="S4" s="42" t="s">
        <v>5</v>
      </c>
      <c r="T4" s="40" t="s">
        <v>37</v>
      </c>
      <c r="U4" s="39"/>
      <c r="V4" s="1" t="s">
        <v>6</v>
      </c>
      <c r="W4" s="120" t="s">
        <v>40</v>
      </c>
      <c r="X4" s="44" t="s">
        <v>14</v>
      </c>
      <c r="Y4" s="45" t="s">
        <v>15</v>
      </c>
      <c r="Z4" s="46"/>
      <c r="AA4" s="47"/>
      <c r="AB4" s="48"/>
      <c r="AC4" s="49"/>
      <c r="AD4" s="49"/>
      <c r="AE4" s="49"/>
      <c r="AF4" s="49"/>
    </row>
    <row r="5" spans="2:32" s="56" customFormat="1" ht="27.75">
      <c r="B5" s="51"/>
      <c r="C5" s="386"/>
      <c r="D5" s="52"/>
      <c r="E5" s="52"/>
      <c r="F5" s="3"/>
      <c r="G5" s="52"/>
      <c r="H5" s="52"/>
      <c r="I5" s="3"/>
      <c r="J5" s="52"/>
      <c r="K5" s="52"/>
      <c r="L5" s="3"/>
      <c r="M5" s="52"/>
      <c r="N5" s="52"/>
      <c r="O5" s="3"/>
      <c r="P5" s="52"/>
      <c r="Q5" s="52"/>
      <c r="R5" s="3"/>
      <c r="S5" s="52"/>
      <c r="T5" s="52"/>
      <c r="U5" s="3"/>
      <c r="V5" s="387"/>
      <c r="W5" s="4"/>
      <c r="X5" s="54"/>
      <c r="Y5" s="5"/>
      <c r="Z5" s="35"/>
      <c r="AA5" s="35"/>
      <c r="AB5" s="36"/>
      <c r="AC5" s="35" t="s">
        <v>21</v>
      </c>
      <c r="AD5" s="35" t="s">
        <v>22</v>
      </c>
      <c r="AE5" s="35" t="s">
        <v>23</v>
      </c>
      <c r="AF5" s="35" t="s">
        <v>24</v>
      </c>
    </row>
    <row r="6" spans="2:32" ht="27.95" customHeight="1">
      <c r="B6" s="57"/>
      <c r="C6" s="386"/>
      <c r="D6" s="9"/>
      <c r="E6" s="9"/>
      <c r="F6" s="9"/>
      <c r="G6" s="8"/>
      <c r="H6" s="9"/>
      <c r="I6" s="8"/>
      <c r="J6" s="8"/>
      <c r="K6" s="8"/>
      <c r="L6" s="8"/>
      <c r="M6" s="8"/>
      <c r="N6" s="8"/>
      <c r="O6" s="8"/>
      <c r="P6" s="8"/>
      <c r="Q6" s="8"/>
      <c r="R6" s="8"/>
      <c r="S6" s="9"/>
      <c r="T6" s="8"/>
      <c r="U6" s="8"/>
      <c r="V6" s="388"/>
      <c r="W6" s="10"/>
      <c r="X6" s="59"/>
      <c r="Y6" s="11"/>
      <c r="Z6" s="34"/>
      <c r="AA6" s="61" t="s">
        <v>25</v>
      </c>
      <c r="AB6" s="36">
        <v>6</v>
      </c>
      <c r="AC6" s="36">
        <f>AB6*2</f>
        <v>12</v>
      </c>
      <c r="AD6" s="36"/>
      <c r="AE6" s="36">
        <f>AB6*15</f>
        <v>90</v>
      </c>
      <c r="AF6" s="36">
        <f>AC6*4+AE6*4</f>
        <v>408</v>
      </c>
    </row>
    <row r="7" spans="2:32" ht="27.95" customHeight="1">
      <c r="B7" s="57"/>
      <c r="C7" s="386"/>
      <c r="D7" s="9"/>
      <c r="E7" s="9"/>
      <c r="F7" s="9"/>
      <c r="G7" s="8"/>
      <c r="H7" s="9"/>
      <c r="I7" s="8"/>
      <c r="J7" s="8"/>
      <c r="K7" s="8"/>
      <c r="L7" s="8"/>
      <c r="M7" s="8"/>
      <c r="N7" s="8"/>
      <c r="O7" s="8"/>
      <c r="P7" s="8"/>
      <c r="Q7" s="8"/>
      <c r="R7" s="8"/>
      <c r="S7" s="9"/>
      <c r="T7" s="8"/>
      <c r="U7" s="8"/>
      <c r="V7" s="388"/>
      <c r="W7" s="12"/>
      <c r="X7" s="64"/>
      <c r="Y7" s="11"/>
      <c r="Z7" s="35"/>
      <c r="AA7" s="65" t="s">
        <v>26</v>
      </c>
      <c r="AB7" s="36">
        <v>2</v>
      </c>
      <c r="AC7" s="66">
        <f>AB7*7</f>
        <v>14</v>
      </c>
      <c r="AD7" s="36">
        <f>AB7*5</f>
        <v>10</v>
      </c>
      <c r="AE7" s="36" t="s">
        <v>27</v>
      </c>
      <c r="AF7" s="67">
        <f>AC7*4+AD7*9</f>
        <v>146</v>
      </c>
    </row>
    <row r="8" spans="2:32" ht="27.95" customHeight="1">
      <c r="B8" s="57"/>
      <c r="C8" s="386"/>
      <c r="D8" s="9"/>
      <c r="E8" s="9"/>
      <c r="F8" s="9"/>
      <c r="G8" s="8"/>
      <c r="H8" s="68"/>
      <c r="I8" s="8"/>
      <c r="J8" s="8"/>
      <c r="K8" s="68"/>
      <c r="L8" s="8"/>
      <c r="M8" s="8"/>
      <c r="N8" s="8"/>
      <c r="O8" s="8"/>
      <c r="P8" s="8"/>
      <c r="Q8" s="68"/>
      <c r="R8" s="8"/>
      <c r="S8" s="9"/>
      <c r="T8" s="8"/>
      <c r="U8" s="8"/>
      <c r="V8" s="388"/>
      <c r="W8" s="10"/>
      <c r="X8" s="64"/>
      <c r="Y8" s="11"/>
      <c r="Z8" s="34"/>
      <c r="AA8" s="35" t="s">
        <v>28</v>
      </c>
      <c r="AB8" s="36">
        <v>1.8</v>
      </c>
      <c r="AC8" s="36">
        <f>AB8*1</f>
        <v>1.8</v>
      </c>
      <c r="AD8" s="36" t="s">
        <v>27</v>
      </c>
      <c r="AE8" s="36">
        <f>AB8*5</f>
        <v>9</v>
      </c>
      <c r="AF8" s="36">
        <f>AC8*4+AE8*4</f>
        <v>43.2</v>
      </c>
    </row>
    <row r="9" spans="2:32" ht="27.95" customHeight="1">
      <c r="B9" s="390"/>
      <c r="C9" s="386"/>
      <c r="D9" s="9"/>
      <c r="E9" s="9"/>
      <c r="F9" s="9"/>
      <c r="G9" s="8"/>
      <c r="H9" s="68"/>
      <c r="I9" s="8"/>
      <c r="J9" s="8"/>
      <c r="K9" s="68"/>
      <c r="L9" s="8"/>
      <c r="M9" s="9"/>
      <c r="N9" s="68"/>
      <c r="O9" s="8"/>
      <c r="P9" s="8"/>
      <c r="Q9" s="68"/>
      <c r="R9" s="8"/>
      <c r="S9" s="9"/>
      <c r="T9" s="68"/>
      <c r="U9" s="8"/>
      <c r="V9" s="388"/>
      <c r="W9" s="12"/>
      <c r="X9" s="64"/>
      <c r="Y9" s="11"/>
      <c r="Z9" s="35"/>
      <c r="AA9" s="35" t="s">
        <v>30</v>
      </c>
      <c r="AB9" s="36">
        <v>2.5</v>
      </c>
      <c r="AC9" s="36"/>
      <c r="AD9" s="36">
        <f>AB9*5</f>
        <v>12.5</v>
      </c>
      <c r="AE9" s="36" t="s">
        <v>27</v>
      </c>
      <c r="AF9" s="36">
        <f>AD9*9</f>
        <v>112.5</v>
      </c>
    </row>
    <row r="10" spans="2:32" ht="27.95" customHeight="1">
      <c r="B10" s="390"/>
      <c r="C10" s="386"/>
      <c r="D10" s="9"/>
      <c r="E10" s="9"/>
      <c r="F10" s="9"/>
      <c r="G10" s="8"/>
      <c r="H10" s="68"/>
      <c r="I10" s="8"/>
      <c r="J10" s="8"/>
      <c r="K10" s="68"/>
      <c r="L10" s="8"/>
      <c r="M10" s="9"/>
      <c r="N10" s="68"/>
      <c r="O10" s="8"/>
      <c r="P10" s="8"/>
      <c r="Q10" s="68"/>
      <c r="R10" s="8"/>
      <c r="S10" s="9"/>
      <c r="T10" s="68"/>
      <c r="U10" s="8"/>
      <c r="V10" s="388"/>
      <c r="W10" s="10"/>
      <c r="X10" s="117"/>
      <c r="Y10" s="14"/>
      <c r="Z10" s="34"/>
      <c r="AA10" s="35" t="s">
        <v>31</v>
      </c>
      <c r="AB10" s="36">
        <v>1</v>
      </c>
      <c r="AE10" s="35">
        <f>AB10*15</f>
        <v>15</v>
      </c>
    </row>
    <row r="11" spans="2:32" ht="27.95" customHeight="1">
      <c r="B11" s="71"/>
      <c r="C11" s="72"/>
      <c r="D11" s="9"/>
      <c r="E11" s="68"/>
      <c r="F11" s="9"/>
      <c r="G11" s="8"/>
      <c r="H11" s="68"/>
      <c r="I11" s="8"/>
      <c r="J11" s="8"/>
      <c r="K11" s="68"/>
      <c r="L11" s="8"/>
      <c r="M11" s="8"/>
      <c r="N11" s="68"/>
      <c r="O11" s="8"/>
      <c r="P11" s="8"/>
      <c r="Q11" s="68"/>
      <c r="R11" s="8"/>
      <c r="S11" s="8"/>
      <c r="T11" s="68"/>
      <c r="U11" s="8"/>
      <c r="V11" s="388"/>
      <c r="W11" s="12"/>
      <c r="X11" s="73"/>
      <c r="Y11" s="11"/>
      <c r="Z11" s="35"/>
      <c r="AC11" s="35">
        <f>SUM(AC6:AC10)</f>
        <v>27.8</v>
      </c>
      <c r="AD11" s="35">
        <f>SUM(AD6:AD10)</f>
        <v>22.5</v>
      </c>
      <c r="AE11" s="35">
        <f>SUM(AE6:AE10)</f>
        <v>114</v>
      </c>
      <c r="AF11" s="35">
        <f>AC11*4+AD11*9+AE11*4</f>
        <v>769.7</v>
      </c>
    </row>
    <row r="12" spans="2:32" ht="27.95" customHeight="1">
      <c r="B12" s="74"/>
      <c r="C12" s="75"/>
      <c r="D12" s="77"/>
      <c r="E12" s="77"/>
      <c r="F12" s="15"/>
      <c r="G12" s="8"/>
      <c r="H12" s="68"/>
      <c r="I12" s="8"/>
      <c r="J12" s="8"/>
      <c r="K12" s="68"/>
      <c r="L12" s="8"/>
      <c r="M12" s="8"/>
      <c r="N12" s="68"/>
      <c r="O12" s="8"/>
      <c r="P12" s="8"/>
      <c r="Q12" s="68"/>
      <c r="R12" s="8"/>
      <c r="S12" s="8"/>
      <c r="T12" s="68"/>
      <c r="U12" s="8"/>
      <c r="V12" s="389"/>
      <c r="W12" s="10"/>
      <c r="X12" s="78"/>
      <c r="Y12" s="14"/>
      <c r="Z12" s="34"/>
      <c r="AC12" s="76">
        <f>AC11*4/AF11</f>
        <v>0.14447187215798363</v>
      </c>
      <c r="AD12" s="76">
        <f>AD11*9/AF11</f>
        <v>0.26308951539560865</v>
      </c>
      <c r="AE12" s="76">
        <f>AE11*4/AF11</f>
        <v>0.59243861244640761</v>
      </c>
    </row>
    <row r="13" spans="2:32" s="56" customFormat="1" ht="27.75" customHeight="1">
      <c r="B13" s="51">
        <v>1</v>
      </c>
      <c r="C13" s="386"/>
      <c r="D13" s="52" t="str">
        <f>'0103-0119'!F5</f>
        <v>五穀飯</v>
      </c>
      <c r="E13" s="52" t="s">
        <v>16</v>
      </c>
      <c r="F13" s="3" t="s">
        <v>17</v>
      </c>
      <c r="G13" s="52" t="str">
        <f>'0103-0119'!F6</f>
        <v>照燒里肌</v>
      </c>
      <c r="H13" s="52" t="s">
        <v>39</v>
      </c>
      <c r="I13" s="3" t="s">
        <v>17</v>
      </c>
      <c r="J13" s="52" t="str">
        <f>'0103-0119'!F7</f>
        <v>芹菜甜不辣（加）</v>
      </c>
      <c r="K13" s="52" t="s">
        <v>19</v>
      </c>
      <c r="L13" s="3" t="s">
        <v>17</v>
      </c>
      <c r="M13" s="52" t="str">
        <f>'0103-0119'!F8</f>
        <v>滷味</v>
      </c>
      <c r="N13" s="52" t="s">
        <v>39</v>
      </c>
      <c r="O13" s="3" t="s">
        <v>17</v>
      </c>
      <c r="P13" s="52" t="str">
        <f>'0103-0119'!F9</f>
        <v>青江菜/鮮乳或保久乳</v>
      </c>
      <c r="Q13" s="52" t="s">
        <v>20</v>
      </c>
      <c r="R13" s="3" t="s">
        <v>17</v>
      </c>
      <c r="S13" s="52" t="str">
        <f>'0103-0119'!F10</f>
        <v>味噌豆腐湯</v>
      </c>
      <c r="T13" s="52" t="s">
        <v>18</v>
      </c>
      <c r="U13" s="3" t="s">
        <v>17</v>
      </c>
      <c r="V13" s="387" t="s">
        <v>553</v>
      </c>
      <c r="W13" s="4" t="s">
        <v>8</v>
      </c>
      <c r="X13" s="54" t="s">
        <v>67</v>
      </c>
      <c r="Y13" s="5">
        <v>5</v>
      </c>
      <c r="Z13" s="35"/>
      <c r="AA13" s="35"/>
      <c r="AB13" s="36"/>
      <c r="AC13" s="35" t="s">
        <v>21</v>
      </c>
      <c r="AD13" s="35" t="s">
        <v>22</v>
      </c>
      <c r="AE13" s="35" t="s">
        <v>23</v>
      </c>
      <c r="AF13" s="35" t="s">
        <v>24</v>
      </c>
    </row>
    <row r="14" spans="2:32" ht="27.95" customHeight="1">
      <c r="B14" s="57" t="s">
        <v>9</v>
      </c>
      <c r="C14" s="386"/>
      <c r="D14" s="8" t="s">
        <v>143</v>
      </c>
      <c r="E14" s="8"/>
      <c r="F14" s="8">
        <v>50</v>
      </c>
      <c r="G14" s="8" t="s">
        <v>149</v>
      </c>
      <c r="H14" s="9"/>
      <c r="I14" s="8">
        <v>65</v>
      </c>
      <c r="J14" s="9" t="s">
        <v>150</v>
      </c>
      <c r="K14" s="8" t="s">
        <v>151</v>
      </c>
      <c r="L14" s="9">
        <v>30</v>
      </c>
      <c r="M14" s="8" t="s">
        <v>152</v>
      </c>
      <c r="N14" s="8"/>
      <c r="O14" s="8">
        <v>10</v>
      </c>
      <c r="P14" s="8" t="s">
        <v>120</v>
      </c>
      <c r="Q14" s="8"/>
      <c r="R14" s="8">
        <v>100</v>
      </c>
      <c r="S14" s="8" t="s">
        <v>153</v>
      </c>
      <c r="T14" s="9"/>
      <c r="U14" s="8">
        <v>30</v>
      </c>
      <c r="V14" s="388"/>
      <c r="W14" s="10" t="s">
        <v>89</v>
      </c>
      <c r="X14" s="59" t="s">
        <v>69</v>
      </c>
      <c r="Y14" s="11">
        <f>AB15</f>
        <v>2</v>
      </c>
      <c r="Z14" s="34"/>
      <c r="AA14" s="61" t="s">
        <v>25</v>
      </c>
      <c r="AB14" s="36">
        <v>6.2</v>
      </c>
      <c r="AC14" s="36">
        <f>AB14*2</f>
        <v>12.4</v>
      </c>
      <c r="AD14" s="36"/>
      <c r="AE14" s="36">
        <f>AB14*15</f>
        <v>93</v>
      </c>
      <c r="AF14" s="36">
        <f>AC14*4+AE14*4</f>
        <v>421.6</v>
      </c>
    </row>
    <row r="15" spans="2:32" ht="27.95" customHeight="1">
      <c r="B15" s="57">
        <v>3</v>
      </c>
      <c r="C15" s="386"/>
      <c r="D15" s="8" t="s">
        <v>154</v>
      </c>
      <c r="E15" s="8"/>
      <c r="F15" s="8">
        <v>20</v>
      </c>
      <c r="G15" s="8"/>
      <c r="H15" s="9"/>
      <c r="I15" s="8"/>
      <c r="J15" s="9" t="s">
        <v>155</v>
      </c>
      <c r="K15" s="8"/>
      <c r="L15" s="9">
        <v>20</v>
      </c>
      <c r="M15" s="8" t="s">
        <v>156</v>
      </c>
      <c r="N15" s="8"/>
      <c r="O15" s="8">
        <v>20</v>
      </c>
      <c r="P15" s="8"/>
      <c r="Q15" s="8"/>
      <c r="R15" s="8"/>
      <c r="S15" s="8"/>
      <c r="T15" s="9"/>
      <c r="U15" s="8"/>
      <c r="V15" s="388"/>
      <c r="W15" s="12" t="s">
        <v>10</v>
      </c>
      <c r="X15" s="64" t="s">
        <v>70</v>
      </c>
      <c r="Y15" s="11">
        <f>AB16</f>
        <v>1.6</v>
      </c>
      <c r="Z15" s="35"/>
      <c r="AA15" s="65" t="s">
        <v>26</v>
      </c>
      <c r="AB15" s="36">
        <v>2</v>
      </c>
      <c r="AC15" s="66">
        <f>AB15*7</f>
        <v>14</v>
      </c>
      <c r="AD15" s="36">
        <f>AB15*5</f>
        <v>10</v>
      </c>
      <c r="AE15" s="36" t="s">
        <v>27</v>
      </c>
      <c r="AF15" s="67">
        <f>AC15*4+AD15*9</f>
        <v>146</v>
      </c>
    </row>
    <row r="16" spans="2:32" ht="27.95" customHeight="1">
      <c r="B16" s="57" t="s">
        <v>11</v>
      </c>
      <c r="C16" s="386"/>
      <c r="D16" s="8" t="s">
        <v>157</v>
      </c>
      <c r="E16" s="68"/>
      <c r="F16" s="8">
        <v>20</v>
      </c>
      <c r="G16" s="8"/>
      <c r="H16" s="68"/>
      <c r="I16" s="8"/>
      <c r="J16" s="9" t="s">
        <v>158</v>
      </c>
      <c r="K16" s="68"/>
      <c r="L16" s="9">
        <v>20</v>
      </c>
      <c r="M16" s="8" t="s">
        <v>147</v>
      </c>
      <c r="N16" s="68"/>
      <c r="O16" s="8">
        <v>30</v>
      </c>
      <c r="P16" s="8"/>
      <c r="Q16" s="68"/>
      <c r="R16" s="8"/>
      <c r="S16" s="8"/>
      <c r="T16" s="121"/>
      <c r="U16" s="8"/>
      <c r="V16" s="388"/>
      <c r="W16" s="10" t="s">
        <v>76</v>
      </c>
      <c r="X16" s="64" t="s">
        <v>72</v>
      </c>
      <c r="Y16" s="11">
        <f>AB17</f>
        <v>2.5</v>
      </c>
      <c r="Z16" s="34"/>
      <c r="AA16" s="35" t="s">
        <v>28</v>
      </c>
      <c r="AB16" s="36">
        <v>1.6</v>
      </c>
      <c r="AC16" s="36">
        <f>AB16*1</f>
        <v>1.6</v>
      </c>
      <c r="AD16" s="36" t="s">
        <v>27</v>
      </c>
      <c r="AE16" s="36">
        <f>AB16*5</f>
        <v>8</v>
      </c>
      <c r="AF16" s="36">
        <f>AC16*4+AE16*4</f>
        <v>38.4</v>
      </c>
    </row>
    <row r="17" spans="2:32" ht="27.95" customHeight="1">
      <c r="B17" s="390" t="s">
        <v>34</v>
      </c>
      <c r="C17" s="386"/>
      <c r="D17" s="8" t="s">
        <v>159</v>
      </c>
      <c r="E17" s="68"/>
      <c r="F17" s="8">
        <v>20</v>
      </c>
      <c r="G17" s="8"/>
      <c r="H17" s="68"/>
      <c r="I17" s="8"/>
      <c r="J17" s="9"/>
      <c r="K17" s="68"/>
      <c r="L17" s="9"/>
      <c r="M17" s="8" t="s">
        <v>160</v>
      </c>
      <c r="N17" s="68"/>
      <c r="O17" s="8">
        <v>10</v>
      </c>
      <c r="P17" s="8"/>
      <c r="Q17" s="68"/>
      <c r="R17" s="8"/>
      <c r="S17" s="121"/>
      <c r="T17" s="121"/>
      <c r="U17" s="121"/>
      <c r="V17" s="388"/>
      <c r="W17" s="12" t="s">
        <v>12</v>
      </c>
      <c r="X17" s="64" t="s">
        <v>77</v>
      </c>
      <c r="Y17" s="11">
        <v>0</v>
      </c>
      <c r="Z17" s="35"/>
      <c r="AA17" s="35" t="s">
        <v>30</v>
      </c>
      <c r="AB17" s="36">
        <v>2.5</v>
      </c>
      <c r="AC17" s="36"/>
      <c r="AD17" s="36">
        <f>AB17*5</f>
        <v>12.5</v>
      </c>
      <c r="AE17" s="36" t="s">
        <v>27</v>
      </c>
      <c r="AF17" s="36">
        <f>AD17*9</f>
        <v>112.5</v>
      </c>
    </row>
    <row r="18" spans="2:32" ht="27.95" customHeight="1">
      <c r="B18" s="390"/>
      <c r="C18" s="386"/>
      <c r="D18" s="68"/>
      <c r="E18" s="68"/>
      <c r="F18" s="8"/>
      <c r="G18" s="8"/>
      <c r="H18" s="68"/>
      <c r="I18" s="8"/>
      <c r="J18" s="8"/>
      <c r="K18" s="68"/>
      <c r="L18" s="8"/>
      <c r="M18" s="8" t="s">
        <v>161</v>
      </c>
      <c r="N18" s="68"/>
      <c r="O18" s="8">
        <v>10</v>
      </c>
      <c r="P18" s="8"/>
      <c r="Q18" s="68"/>
      <c r="R18" s="8"/>
      <c r="S18" s="121"/>
      <c r="T18" s="121"/>
      <c r="U18" s="121"/>
      <c r="V18" s="388"/>
      <c r="W18" s="10" t="s">
        <v>73</v>
      </c>
      <c r="X18" s="117" t="s">
        <v>74</v>
      </c>
      <c r="Y18" s="14">
        <v>1</v>
      </c>
      <c r="Z18" s="34"/>
      <c r="AA18" s="35" t="s">
        <v>31</v>
      </c>
      <c r="AB18" s="36">
        <v>1</v>
      </c>
      <c r="AE18" s="35">
        <f>AB18*15</f>
        <v>15</v>
      </c>
    </row>
    <row r="19" spans="2:32" ht="27.95" customHeight="1">
      <c r="B19" s="71" t="s">
        <v>32</v>
      </c>
      <c r="C19" s="72"/>
      <c r="D19" s="68"/>
      <c r="E19" s="68"/>
      <c r="F19" s="8"/>
      <c r="G19" s="8"/>
      <c r="H19" s="68"/>
      <c r="I19" s="8"/>
      <c r="J19" s="8"/>
      <c r="K19" s="68"/>
      <c r="L19" s="8"/>
      <c r="M19" s="8" t="s">
        <v>162</v>
      </c>
      <c r="N19" s="68"/>
      <c r="O19" s="8">
        <v>10</v>
      </c>
      <c r="P19" s="8"/>
      <c r="Q19" s="68"/>
      <c r="R19" s="8"/>
      <c r="S19" s="9"/>
      <c r="T19" s="121"/>
      <c r="U19" s="121"/>
      <c r="V19" s="388"/>
      <c r="W19" s="12" t="s">
        <v>13</v>
      </c>
      <c r="X19" s="73"/>
      <c r="Y19" s="11"/>
      <c r="Z19" s="35"/>
      <c r="AC19" s="35">
        <f>SUM(AC14:AC18)</f>
        <v>28</v>
      </c>
      <c r="AD19" s="35">
        <f>SUM(AD14:AD18)</f>
        <v>22.5</v>
      </c>
      <c r="AE19" s="35">
        <f>SUM(AE14:AE18)</f>
        <v>116</v>
      </c>
      <c r="AF19" s="35">
        <f>AC19*4+AD19*9+AE19*4</f>
        <v>778.5</v>
      </c>
    </row>
    <row r="20" spans="2:32" ht="27.95" customHeight="1">
      <c r="B20" s="74"/>
      <c r="C20" s="75"/>
      <c r="D20" s="68"/>
      <c r="E20" s="68"/>
      <c r="F20" s="8"/>
      <c r="G20" s="8"/>
      <c r="H20" s="68"/>
      <c r="I20" s="8"/>
      <c r="J20" s="8"/>
      <c r="K20" s="68"/>
      <c r="L20" s="8"/>
      <c r="M20" s="8"/>
      <c r="N20" s="68"/>
      <c r="O20" s="8"/>
      <c r="P20" s="8"/>
      <c r="Q20" s="68"/>
      <c r="R20" s="8"/>
      <c r="S20" s="8"/>
      <c r="T20" s="68"/>
      <c r="U20" s="8"/>
      <c r="V20" s="389"/>
      <c r="W20" s="10" t="s">
        <v>99</v>
      </c>
      <c r="X20" s="69"/>
      <c r="Y20" s="14"/>
      <c r="Z20" s="34"/>
      <c r="AC20" s="76">
        <f>AC19*4/AF19</f>
        <v>0.14386640976236351</v>
      </c>
      <c r="AD20" s="76">
        <f>AD19*9/AF19</f>
        <v>0.26011560693641617</v>
      </c>
      <c r="AE20" s="76">
        <f>AE19*4/AF19</f>
        <v>0.59601798330122024</v>
      </c>
    </row>
    <row r="21" spans="2:32" s="56" customFormat="1" ht="27.95" customHeight="1">
      <c r="B21" s="79">
        <v>1</v>
      </c>
      <c r="C21" s="386"/>
      <c r="D21" s="52" t="str">
        <f>'0103-0119'!J5</f>
        <v>海苔肉鬆飯</v>
      </c>
      <c r="E21" s="52" t="s">
        <v>16</v>
      </c>
      <c r="F21" s="3" t="s">
        <v>17</v>
      </c>
      <c r="G21" s="52" t="str">
        <f>'0103-0119'!J6</f>
        <v>夜市大香雞排（炸）</v>
      </c>
      <c r="H21" s="52" t="s">
        <v>42</v>
      </c>
      <c r="I21" s="3" t="s">
        <v>17</v>
      </c>
      <c r="J21" s="52" t="str">
        <f>'0103-0119'!J7</f>
        <v>煎蘿蔔糕(成)</v>
      </c>
      <c r="K21" s="52" t="s">
        <v>43</v>
      </c>
      <c r="L21" s="3" t="s">
        <v>17</v>
      </c>
      <c r="M21" s="52" t="str">
        <f>'0103-0119'!J8</f>
        <v>香菇滷蛋</v>
      </c>
      <c r="N21" s="52" t="s">
        <v>39</v>
      </c>
      <c r="O21" s="3" t="s">
        <v>17</v>
      </c>
      <c r="P21" s="52" t="str">
        <f>'0103-0119'!J9</f>
        <v>高麗菜</v>
      </c>
      <c r="Q21" s="52" t="s">
        <v>20</v>
      </c>
      <c r="R21" s="3" t="s">
        <v>17</v>
      </c>
      <c r="S21" s="52" t="str">
        <f>'0103-0119'!J10</f>
        <v>大黃瓜湯</v>
      </c>
      <c r="T21" s="52" t="s">
        <v>18</v>
      </c>
      <c r="U21" s="3" t="s">
        <v>17</v>
      </c>
      <c r="V21" s="387"/>
      <c r="W21" s="4" t="s">
        <v>8</v>
      </c>
      <c r="X21" s="54" t="s">
        <v>67</v>
      </c>
      <c r="Y21" s="5">
        <v>5</v>
      </c>
      <c r="Z21" s="35"/>
      <c r="AA21" s="35"/>
      <c r="AB21" s="36"/>
      <c r="AC21" s="35" t="s">
        <v>21</v>
      </c>
      <c r="AD21" s="35" t="s">
        <v>22</v>
      </c>
      <c r="AE21" s="35" t="s">
        <v>23</v>
      </c>
      <c r="AF21" s="35" t="s">
        <v>24</v>
      </c>
    </row>
    <row r="22" spans="2:32" s="84" customFormat="1" ht="27.75" customHeight="1">
      <c r="B22" s="80" t="s">
        <v>9</v>
      </c>
      <c r="C22" s="386"/>
      <c r="D22" s="8" t="s">
        <v>143</v>
      </c>
      <c r="E22" s="8"/>
      <c r="F22" s="8">
        <v>100</v>
      </c>
      <c r="G22" s="8" t="s">
        <v>163</v>
      </c>
      <c r="H22" s="8"/>
      <c r="I22" s="8">
        <v>65</v>
      </c>
      <c r="J22" s="8" t="s">
        <v>164</v>
      </c>
      <c r="K22" s="8" t="s">
        <v>151</v>
      </c>
      <c r="L22" s="8">
        <v>30</v>
      </c>
      <c r="M22" s="8" t="s">
        <v>144</v>
      </c>
      <c r="N22" s="8"/>
      <c r="O22" s="8">
        <v>55</v>
      </c>
      <c r="P22" s="8" t="s">
        <v>121</v>
      </c>
      <c r="Q22" s="8"/>
      <c r="R22" s="8">
        <v>100</v>
      </c>
      <c r="S22" s="8" t="s">
        <v>259</v>
      </c>
      <c r="T22" s="8"/>
      <c r="U22" s="8">
        <v>20</v>
      </c>
      <c r="V22" s="388"/>
      <c r="W22" s="10" t="s">
        <v>94</v>
      </c>
      <c r="X22" s="59" t="s">
        <v>69</v>
      </c>
      <c r="Y22" s="11">
        <f>AB23</f>
        <v>2.2000000000000002</v>
      </c>
      <c r="Z22" s="81"/>
      <c r="AA22" s="82" t="s">
        <v>25</v>
      </c>
      <c r="AB22" s="83">
        <v>6.2</v>
      </c>
      <c r="AC22" s="83">
        <f>AB22*2</f>
        <v>12.4</v>
      </c>
      <c r="AD22" s="83"/>
      <c r="AE22" s="83">
        <f>AB22*15</f>
        <v>93</v>
      </c>
      <c r="AF22" s="83">
        <f>AC22*4+AE22*4</f>
        <v>421.6</v>
      </c>
    </row>
    <row r="23" spans="2:32" s="84" customFormat="1" ht="27.95" customHeight="1">
      <c r="B23" s="80">
        <v>4</v>
      </c>
      <c r="C23" s="386"/>
      <c r="D23" s="9" t="s">
        <v>264</v>
      </c>
      <c r="E23" s="9"/>
      <c r="F23" s="9">
        <v>10</v>
      </c>
      <c r="G23" s="8"/>
      <c r="H23" s="8"/>
      <c r="I23" s="8"/>
      <c r="J23" s="8"/>
      <c r="K23" s="8"/>
      <c r="L23" s="8"/>
      <c r="M23" s="8" t="s">
        <v>146</v>
      </c>
      <c r="N23" s="8"/>
      <c r="O23" s="8">
        <v>3</v>
      </c>
      <c r="P23" s="8"/>
      <c r="Q23" s="8"/>
      <c r="R23" s="8"/>
      <c r="S23" s="8"/>
      <c r="T23" s="8"/>
      <c r="U23" s="8"/>
      <c r="V23" s="388"/>
      <c r="W23" s="12" t="s">
        <v>10</v>
      </c>
      <c r="X23" s="64" t="s">
        <v>70</v>
      </c>
      <c r="Y23" s="11">
        <f>AB24</f>
        <v>1.6</v>
      </c>
      <c r="Z23" s="85"/>
      <c r="AA23" s="86" t="s">
        <v>26</v>
      </c>
      <c r="AB23" s="83">
        <v>2.2000000000000002</v>
      </c>
      <c r="AC23" s="87">
        <f>AB23*7</f>
        <v>15.400000000000002</v>
      </c>
      <c r="AD23" s="83">
        <f>AB23*5</f>
        <v>11</v>
      </c>
      <c r="AE23" s="83" t="s">
        <v>27</v>
      </c>
      <c r="AF23" s="88">
        <f>AC23*4+AD23*9</f>
        <v>160.60000000000002</v>
      </c>
    </row>
    <row r="24" spans="2:32" s="84" customFormat="1" ht="27.95" customHeight="1">
      <c r="B24" s="80" t="s">
        <v>11</v>
      </c>
      <c r="C24" s="386"/>
      <c r="D24" s="9"/>
      <c r="E24" s="9"/>
      <c r="F24" s="9"/>
      <c r="G24" s="8"/>
      <c r="H24" s="68"/>
      <c r="I24" s="8"/>
      <c r="J24" s="8"/>
      <c r="K24" s="68"/>
      <c r="L24" s="8"/>
      <c r="M24" s="8"/>
      <c r="N24" s="68"/>
      <c r="O24" s="8"/>
      <c r="P24" s="8"/>
      <c r="Q24" s="68"/>
      <c r="R24" s="8"/>
      <c r="S24" s="9"/>
      <c r="T24" s="68"/>
      <c r="U24" s="8"/>
      <c r="V24" s="388"/>
      <c r="W24" s="10" t="s">
        <v>71</v>
      </c>
      <c r="X24" s="64" t="s">
        <v>72</v>
      </c>
      <c r="Y24" s="11">
        <f>AB25</f>
        <v>2.5</v>
      </c>
      <c r="Z24" s="81"/>
      <c r="AA24" s="89" t="s">
        <v>28</v>
      </c>
      <c r="AB24" s="83">
        <v>1.6</v>
      </c>
      <c r="AC24" s="83">
        <f>AB24*1</f>
        <v>1.6</v>
      </c>
      <c r="AD24" s="83" t="s">
        <v>27</v>
      </c>
      <c r="AE24" s="83">
        <f>AB24*5</f>
        <v>8</v>
      </c>
      <c r="AF24" s="83">
        <f>AC24*4+AE24*4</f>
        <v>38.4</v>
      </c>
    </row>
    <row r="25" spans="2:32" s="84" customFormat="1" ht="27.95" customHeight="1">
      <c r="B25" s="394" t="s">
        <v>35</v>
      </c>
      <c r="C25" s="386"/>
      <c r="D25" s="9"/>
      <c r="E25" s="9"/>
      <c r="F25" s="9"/>
      <c r="G25" s="8"/>
      <c r="H25" s="68"/>
      <c r="I25" s="8"/>
      <c r="J25" s="8"/>
      <c r="K25" s="68"/>
      <c r="L25" s="8"/>
      <c r="M25" s="8"/>
      <c r="N25" s="68"/>
      <c r="O25" s="8"/>
      <c r="P25" s="8"/>
      <c r="Q25" s="68"/>
      <c r="R25" s="8"/>
      <c r="S25" s="8"/>
      <c r="T25" s="68"/>
      <c r="U25" s="8"/>
      <c r="V25" s="388"/>
      <c r="W25" s="12" t="s">
        <v>12</v>
      </c>
      <c r="X25" s="64" t="s">
        <v>77</v>
      </c>
      <c r="Y25" s="11">
        <f>AB26</f>
        <v>0</v>
      </c>
      <c r="Z25" s="85"/>
      <c r="AA25" s="89" t="s">
        <v>30</v>
      </c>
      <c r="AB25" s="83">
        <v>2.5</v>
      </c>
      <c r="AC25" s="83"/>
      <c r="AD25" s="83">
        <f>AB25*5</f>
        <v>12.5</v>
      </c>
      <c r="AE25" s="83" t="s">
        <v>27</v>
      </c>
      <c r="AF25" s="83">
        <f>AD25*9</f>
        <v>112.5</v>
      </c>
    </row>
    <row r="26" spans="2:32" s="84" customFormat="1" ht="27.95" customHeight="1">
      <c r="B26" s="394"/>
      <c r="C26" s="386"/>
      <c r="D26" s="9"/>
      <c r="E26" s="9"/>
      <c r="F26" s="9"/>
      <c r="G26" s="90"/>
      <c r="H26" s="68"/>
      <c r="I26" s="8"/>
      <c r="J26" s="8"/>
      <c r="K26" s="68"/>
      <c r="L26" s="8"/>
      <c r="M26" s="8"/>
      <c r="N26" s="68"/>
      <c r="O26" s="8"/>
      <c r="P26" s="8"/>
      <c r="Q26" s="68"/>
      <c r="R26" s="8"/>
      <c r="S26" s="8"/>
      <c r="T26" s="68"/>
      <c r="U26" s="8"/>
      <c r="V26" s="388"/>
      <c r="W26" s="10" t="s">
        <v>96</v>
      </c>
      <c r="X26" s="117" t="s">
        <v>74</v>
      </c>
      <c r="Y26" s="11">
        <v>0</v>
      </c>
      <c r="Z26" s="81"/>
      <c r="AA26" s="89" t="s">
        <v>31</v>
      </c>
      <c r="AB26" s="83"/>
      <c r="AC26" s="89"/>
      <c r="AD26" s="89"/>
      <c r="AE26" s="89">
        <f>AB26*15</f>
        <v>0</v>
      </c>
      <c r="AF26" s="89"/>
    </row>
    <row r="27" spans="2:32" s="84" customFormat="1" ht="27.95" customHeight="1">
      <c r="B27" s="91" t="s">
        <v>32</v>
      </c>
      <c r="C27" s="92"/>
      <c r="D27" s="8"/>
      <c r="E27" s="68"/>
      <c r="F27" s="8"/>
      <c r="G27" s="8"/>
      <c r="H27" s="68"/>
      <c r="I27" s="8"/>
      <c r="J27" s="8"/>
      <c r="K27" s="68"/>
      <c r="L27" s="8"/>
      <c r="M27" s="8"/>
      <c r="N27" s="68"/>
      <c r="O27" s="8"/>
      <c r="P27" s="8"/>
      <c r="Q27" s="68"/>
      <c r="R27" s="8"/>
      <c r="S27" s="8"/>
      <c r="T27" s="68"/>
      <c r="U27" s="8"/>
      <c r="V27" s="388"/>
      <c r="W27" s="12" t="s">
        <v>13</v>
      </c>
      <c r="X27" s="73"/>
      <c r="Y27" s="11"/>
      <c r="Z27" s="85"/>
      <c r="AA27" s="89"/>
      <c r="AB27" s="83"/>
      <c r="AC27" s="89">
        <f>SUM(AC22:AC26)</f>
        <v>29.400000000000006</v>
      </c>
      <c r="AD27" s="89">
        <f>SUM(AD22:AD26)</f>
        <v>23.5</v>
      </c>
      <c r="AE27" s="89">
        <f>SUM(AE22:AE26)</f>
        <v>101</v>
      </c>
      <c r="AF27" s="89">
        <f>AC27*4+AD27*9+AE27*4</f>
        <v>733.1</v>
      </c>
    </row>
    <row r="28" spans="2:32" s="84" customFormat="1" ht="27.95" customHeight="1" thickBot="1">
      <c r="B28" s="93"/>
      <c r="C28" s="94"/>
      <c r="D28" s="68"/>
      <c r="E28" s="68"/>
      <c r="F28" s="8"/>
      <c r="G28" s="8"/>
      <c r="H28" s="68"/>
      <c r="I28" s="8"/>
      <c r="J28" s="8"/>
      <c r="K28" s="68"/>
      <c r="L28" s="8"/>
      <c r="M28" s="8"/>
      <c r="N28" s="68"/>
      <c r="O28" s="8"/>
      <c r="P28" s="8"/>
      <c r="Q28" s="68"/>
      <c r="R28" s="8"/>
      <c r="S28" s="8"/>
      <c r="T28" s="68"/>
      <c r="U28" s="8"/>
      <c r="V28" s="389"/>
      <c r="W28" s="10" t="s">
        <v>100</v>
      </c>
      <c r="X28" s="78"/>
      <c r="Y28" s="11"/>
      <c r="Z28" s="81"/>
      <c r="AA28" s="85"/>
      <c r="AB28" s="95"/>
      <c r="AC28" s="96">
        <f>AC27*4/AF27</f>
        <v>0.16041467739735374</v>
      </c>
      <c r="AD28" s="96">
        <f>AD27*9/AF27</f>
        <v>0.28850088664575091</v>
      </c>
      <c r="AE28" s="96">
        <f>AE27*4/AF27</f>
        <v>0.55108443595689538</v>
      </c>
      <c r="AF28" s="85"/>
    </row>
    <row r="29" spans="2:32" s="56" customFormat="1" ht="27.95" customHeight="1">
      <c r="B29" s="51">
        <v>1</v>
      </c>
      <c r="C29" s="386"/>
      <c r="D29" s="52" t="str">
        <f>'0103-0119'!N5</f>
        <v>地瓜飯</v>
      </c>
      <c r="E29" s="52" t="s">
        <v>16</v>
      </c>
      <c r="F29" s="3" t="s">
        <v>17</v>
      </c>
      <c r="G29" s="52" t="str">
        <f>'0103-0119'!N6</f>
        <v>醬汁肉片</v>
      </c>
      <c r="H29" s="52" t="s">
        <v>48</v>
      </c>
      <c r="I29" s="3" t="s">
        <v>17</v>
      </c>
      <c r="J29" s="52" t="str">
        <f>'0103-0119'!N7</f>
        <v>碎肉豆腐</v>
      </c>
      <c r="K29" s="52" t="s">
        <v>39</v>
      </c>
      <c r="L29" s="3" t="s">
        <v>17</v>
      </c>
      <c r="M29" s="52" t="str">
        <f>'0103-0119'!N8</f>
        <v>黃瓜魷魚什錦（海）</v>
      </c>
      <c r="N29" s="52" t="s">
        <v>47</v>
      </c>
      <c r="O29" s="3" t="s">
        <v>17</v>
      </c>
      <c r="P29" s="52" t="str">
        <f>'0103-0119'!N9</f>
        <v>菠菜</v>
      </c>
      <c r="Q29" s="52" t="s">
        <v>20</v>
      </c>
      <c r="R29" s="3" t="s">
        <v>17</v>
      </c>
      <c r="S29" s="52" t="str">
        <f>'0103-0119'!N10</f>
        <v>紫菜蛋花湯</v>
      </c>
      <c r="T29" s="52" t="s">
        <v>18</v>
      </c>
      <c r="U29" s="3" t="s">
        <v>17</v>
      </c>
      <c r="V29" s="387"/>
      <c r="W29" s="4" t="s">
        <v>8</v>
      </c>
      <c r="X29" s="54" t="s">
        <v>67</v>
      </c>
      <c r="Y29" s="5">
        <v>5</v>
      </c>
      <c r="Z29" s="35"/>
      <c r="AA29" s="35"/>
      <c r="AB29" s="36"/>
      <c r="AC29" s="35" t="s">
        <v>21</v>
      </c>
      <c r="AD29" s="35" t="s">
        <v>22</v>
      </c>
      <c r="AE29" s="35" t="s">
        <v>23</v>
      </c>
      <c r="AF29" s="35" t="s">
        <v>24</v>
      </c>
    </row>
    <row r="30" spans="2:32" ht="27.95" customHeight="1">
      <c r="B30" s="57" t="s">
        <v>9</v>
      </c>
      <c r="C30" s="386"/>
      <c r="D30" s="9" t="s">
        <v>143</v>
      </c>
      <c r="E30" s="9"/>
      <c r="F30" s="9">
        <v>80</v>
      </c>
      <c r="G30" s="8" t="s">
        <v>170</v>
      </c>
      <c r="H30" s="8"/>
      <c r="I30" s="8">
        <v>50</v>
      </c>
      <c r="J30" s="9" t="s">
        <v>171</v>
      </c>
      <c r="K30" s="9"/>
      <c r="L30" s="9">
        <v>10</v>
      </c>
      <c r="M30" s="9" t="s">
        <v>172</v>
      </c>
      <c r="N30" s="9"/>
      <c r="O30" s="9">
        <v>20</v>
      </c>
      <c r="P30" s="8" t="s">
        <v>122</v>
      </c>
      <c r="Q30" s="8"/>
      <c r="R30" s="8">
        <v>100</v>
      </c>
      <c r="S30" s="9" t="s">
        <v>173</v>
      </c>
      <c r="T30" s="8"/>
      <c r="U30" s="8">
        <v>5</v>
      </c>
      <c r="V30" s="388"/>
      <c r="W30" s="10" t="s">
        <v>94</v>
      </c>
      <c r="X30" s="59" t="s">
        <v>69</v>
      </c>
      <c r="Y30" s="11">
        <f>AB31</f>
        <v>2</v>
      </c>
      <c r="Z30" s="34"/>
      <c r="AA30" s="61" t="s">
        <v>25</v>
      </c>
      <c r="AB30" s="36">
        <v>6.3</v>
      </c>
      <c r="AC30" s="36">
        <f>AB30*2</f>
        <v>12.6</v>
      </c>
      <c r="AD30" s="36"/>
      <c r="AE30" s="36">
        <f>AB30*15</f>
        <v>94.5</v>
      </c>
      <c r="AF30" s="36">
        <f>AC30*4+AE30*4</f>
        <v>428.4</v>
      </c>
    </row>
    <row r="31" spans="2:32" ht="27.95" customHeight="1">
      <c r="B31" s="57">
        <v>5</v>
      </c>
      <c r="C31" s="386"/>
      <c r="D31" s="9" t="s">
        <v>249</v>
      </c>
      <c r="E31" s="9"/>
      <c r="F31" s="9">
        <v>30</v>
      </c>
      <c r="G31" s="8" t="s">
        <v>174</v>
      </c>
      <c r="H31" s="8"/>
      <c r="I31" s="8">
        <v>5</v>
      </c>
      <c r="J31" s="9" t="s">
        <v>153</v>
      </c>
      <c r="K31" s="9"/>
      <c r="L31" s="9">
        <v>30</v>
      </c>
      <c r="M31" s="9" t="s">
        <v>165</v>
      </c>
      <c r="N31" s="9"/>
      <c r="O31" s="9">
        <v>20</v>
      </c>
      <c r="P31" s="8"/>
      <c r="Q31" s="8"/>
      <c r="R31" s="8"/>
      <c r="S31" s="9" t="s">
        <v>144</v>
      </c>
      <c r="T31" s="8"/>
      <c r="U31" s="8">
        <v>10</v>
      </c>
      <c r="V31" s="388"/>
      <c r="W31" s="12" t="s">
        <v>10</v>
      </c>
      <c r="X31" s="64" t="s">
        <v>70</v>
      </c>
      <c r="Y31" s="11">
        <f>AB32</f>
        <v>1.7</v>
      </c>
      <c r="Z31" s="35"/>
      <c r="AA31" s="65" t="s">
        <v>26</v>
      </c>
      <c r="AB31" s="36">
        <v>2</v>
      </c>
      <c r="AC31" s="66">
        <f>AB31*7</f>
        <v>14</v>
      </c>
      <c r="AD31" s="36">
        <f>AB31*5</f>
        <v>10</v>
      </c>
      <c r="AE31" s="36" t="s">
        <v>27</v>
      </c>
      <c r="AF31" s="67">
        <f>AC31*4+AD31*9</f>
        <v>146</v>
      </c>
    </row>
    <row r="32" spans="2:32" ht="27.95" customHeight="1">
      <c r="B32" s="57" t="s">
        <v>11</v>
      </c>
      <c r="C32" s="386"/>
      <c r="D32" s="8"/>
      <c r="E32" s="68"/>
      <c r="F32" s="8"/>
      <c r="G32" s="8"/>
      <c r="H32" s="68"/>
      <c r="I32" s="8"/>
      <c r="J32" s="9"/>
      <c r="K32" s="9"/>
      <c r="L32" s="9"/>
      <c r="M32" s="8" t="s">
        <v>167</v>
      </c>
      <c r="N32" s="68"/>
      <c r="O32" s="8">
        <v>20</v>
      </c>
      <c r="P32" s="8"/>
      <c r="Q32" s="68"/>
      <c r="R32" s="8"/>
      <c r="S32" s="8"/>
      <c r="T32" s="9"/>
      <c r="U32" s="8"/>
      <c r="V32" s="388"/>
      <c r="W32" s="10" t="s">
        <v>101</v>
      </c>
      <c r="X32" s="64" t="s">
        <v>72</v>
      </c>
      <c r="Y32" s="11">
        <f>AB33</f>
        <v>2.5</v>
      </c>
      <c r="Z32" s="34"/>
      <c r="AA32" s="35" t="s">
        <v>28</v>
      </c>
      <c r="AB32" s="36">
        <v>1.7</v>
      </c>
      <c r="AC32" s="36">
        <f>AB32*1</f>
        <v>1.7</v>
      </c>
      <c r="AD32" s="36" t="s">
        <v>27</v>
      </c>
      <c r="AE32" s="36">
        <f>AB32*5</f>
        <v>8.5</v>
      </c>
      <c r="AF32" s="36">
        <f>AC32*4+AE32*4</f>
        <v>40.799999999999997</v>
      </c>
    </row>
    <row r="33" spans="2:32" ht="27.95" customHeight="1">
      <c r="B33" s="390" t="s">
        <v>36</v>
      </c>
      <c r="C33" s="386"/>
      <c r="D33" s="8"/>
      <c r="E33" s="68"/>
      <c r="F33" s="8"/>
      <c r="G33" s="8"/>
      <c r="H33" s="68"/>
      <c r="I33" s="8"/>
      <c r="J33" s="9"/>
      <c r="K33" s="9"/>
      <c r="L33" s="9"/>
      <c r="M33" s="8"/>
      <c r="N33" s="68"/>
      <c r="O33" s="8"/>
      <c r="P33" s="8"/>
      <c r="Q33" s="68"/>
      <c r="R33" s="8"/>
      <c r="S33" s="9"/>
      <c r="T33" s="68"/>
      <c r="U33" s="8"/>
      <c r="V33" s="388"/>
      <c r="W33" s="12" t="s">
        <v>12</v>
      </c>
      <c r="X33" s="64" t="s">
        <v>77</v>
      </c>
      <c r="Y33" s="11">
        <v>0</v>
      </c>
      <c r="Z33" s="35"/>
      <c r="AA33" s="35" t="s">
        <v>30</v>
      </c>
      <c r="AB33" s="36">
        <v>2.5</v>
      </c>
      <c r="AC33" s="36"/>
      <c r="AD33" s="36">
        <f>AB33*5</f>
        <v>12.5</v>
      </c>
      <c r="AE33" s="36" t="s">
        <v>27</v>
      </c>
      <c r="AF33" s="36">
        <f>AD33*9</f>
        <v>112.5</v>
      </c>
    </row>
    <row r="34" spans="2:32" ht="27.95" customHeight="1">
      <c r="B34" s="390"/>
      <c r="C34" s="386"/>
      <c r="D34" s="8"/>
      <c r="E34" s="68"/>
      <c r="F34" s="8"/>
      <c r="G34" s="8"/>
      <c r="H34" s="68"/>
      <c r="I34" s="8"/>
      <c r="J34" s="9"/>
      <c r="K34" s="68"/>
      <c r="L34" s="9"/>
      <c r="M34" s="8"/>
      <c r="N34" s="68"/>
      <c r="O34" s="8"/>
      <c r="P34" s="8"/>
      <c r="Q34" s="68"/>
      <c r="R34" s="8"/>
      <c r="S34" s="9"/>
      <c r="T34" s="68"/>
      <c r="U34" s="8"/>
      <c r="V34" s="388"/>
      <c r="W34" s="10" t="s">
        <v>102</v>
      </c>
      <c r="X34" s="117" t="s">
        <v>74</v>
      </c>
      <c r="Y34" s="11">
        <v>0</v>
      </c>
      <c r="Z34" s="34"/>
      <c r="AA34" s="35" t="s">
        <v>31</v>
      </c>
      <c r="AB34" s="36">
        <v>1</v>
      </c>
      <c r="AE34" s="35">
        <f>AB34*15</f>
        <v>15</v>
      </c>
    </row>
    <row r="35" spans="2:32" ht="27.95" customHeight="1">
      <c r="B35" s="71" t="s">
        <v>32</v>
      </c>
      <c r="C35" s="72"/>
      <c r="D35" s="68"/>
      <c r="E35" s="68"/>
      <c r="F35" s="8"/>
      <c r="G35" s="8"/>
      <c r="H35" s="68"/>
      <c r="I35" s="8"/>
      <c r="J35" s="8"/>
      <c r="K35" s="68"/>
      <c r="L35" s="8"/>
      <c r="M35" s="8"/>
      <c r="N35" s="68"/>
      <c r="O35" s="8"/>
      <c r="P35" s="8"/>
      <c r="Q35" s="68"/>
      <c r="R35" s="8"/>
      <c r="S35" s="8"/>
      <c r="T35" s="68"/>
      <c r="U35" s="8"/>
      <c r="V35" s="388"/>
      <c r="W35" s="12" t="s">
        <v>13</v>
      </c>
      <c r="X35" s="73"/>
      <c r="Y35" s="11"/>
      <c r="Z35" s="35"/>
      <c r="AC35" s="35">
        <f>SUM(AC30:AC34)</f>
        <v>28.3</v>
      </c>
      <c r="AD35" s="35">
        <f>SUM(AD30:AD34)</f>
        <v>22.5</v>
      </c>
      <c r="AE35" s="35">
        <f>SUM(AE30:AE34)</f>
        <v>118</v>
      </c>
      <c r="AF35" s="35">
        <f>AC35*4+AD35*9+AE35*4</f>
        <v>787.7</v>
      </c>
    </row>
    <row r="36" spans="2:32" ht="27.95" customHeight="1">
      <c r="B36" s="74"/>
      <c r="C36" s="75"/>
      <c r="D36" s="68"/>
      <c r="E36" s="68"/>
      <c r="F36" s="8"/>
      <c r="G36" s="8"/>
      <c r="H36" s="68"/>
      <c r="I36" s="8"/>
      <c r="J36" s="8"/>
      <c r="K36" s="68"/>
      <c r="L36" s="8"/>
      <c r="M36" s="8"/>
      <c r="N36" s="68"/>
      <c r="O36" s="8"/>
      <c r="P36" s="8"/>
      <c r="Q36" s="68"/>
      <c r="R36" s="8"/>
      <c r="S36" s="8"/>
      <c r="T36" s="68"/>
      <c r="U36" s="8"/>
      <c r="V36" s="389"/>
      <c r="W36" s="10" t="s">
        <v>103</v>
      </c>
      <c r="X36" s="69"/>
      <c r="Y36" s="11"/>
      <c r="Z36" s="34"/>
      <c r="AC36" s="76">
        <f>AC35*4/AF35</f>
        <v>0.14370953408658119</v>
      </c>
      <c r="AD36" s="76">
        <f>AD35*9/AF35</f>
        <v>0.25707756760187889</v>
      </c>
      <c r="AE36" s="76">
        <f>AE35*4/AF35</f>
        <v>0.5992128983115399</v>
      </c>
    </row>
    <row r="37" spans="2:32" s="56" customFormat="1" ht="27.95" customHeight="1">
      <c r="B37" s="51">
        <v>1</v>
      </c>
      <c r="C37" s="386"/>
      <c r="D37" s="52" t="str">
        <f>'0103-0119'!R5</f>
        <v>炸醬麵</v>
      </c>
      <c r="E37" s="52" t="s">
        <v>48</v>
      </c>
      <c r="F37" s="3" t="s">
        <v>17</v>
      </c>
      <c r="G37" s="52" t="str">
        <f>'0103-0119'!R6</f>
        <v>三杯雞丁</v>
      </c>
      <c r="H37" s="52" t="s">
        <v>39</v>
      </c>
      <c r="I37" s="3" t="s">
        <v>17</v>
      </c>
      <c r="J37" s="52" t="str">
        <f>'0103-0119'!R7</f>
        <v>柴魚蒸蛋</v>
      </c>
      <c r="K37" s="52" t="s">
        <v>16</v>
      </c>
      <c r="L37" s="3" t="s">
        <v>17</v>
      </c>
      <c r="M37" s="52" t="str">
        <f>'0103-0119'!R8</f>
        <v>沙茶筍片</v>
      </c>
      <c r="N37" s="52" t="s">
        <v>148</v>
      </c>
      <c r="O37" s="3" t="s">
        <v>17</v>
      </c>
      <c r="P37" s="52" t="str">
        <f>'0103-0119'!R9</f>
        <v>大白菜</v>
      </c>
      <c r="Q37" s="52" t="s">
        <v>20</v>
      </c>
      <c r="R37" s="3" t="s">
        <v>17</v>
      </c>
      <c r="S37" s="52" t="str">
        <f>'0103-0119'!R10</f>
        <v>冬瓜排骨湯</v>
      </c>
      <c r="T37" s="52" t="s">
        <v>18</v>
      </c>
      <c r="U37" s="3" t="s">
        <v>17</v>
      </c>
      <c r="V37" s="387"/>
      <c r="W37" s="4" t="s">
        <v>8</v>
      </c>
      <c r="X37" s="54" t="s">
        <v>67</v>
      </c>
      <c r="Y37" s="18">
        <v>5</v>
      </c>
      <c r="Z37" s="35"/>
      <c r="AA37" s="35"/>
      <c r="AB37" s="36"/>
      <c r="AC37" s="35" t="s">
        <v>21</v>
      </c>
      <c r="AD37" s="35" t="s">
        <v>22</v>
      </c>
      <c r="AE37" s="35" t="s">
        <v>23</v>
      </c>
      <c r="AF37" s="35" t="s">
        <v>24</v>
      </c>
    </row>
    <row r="38" spans="2:32" ht="27.95" customHeight="1">
      <c r="B38" s="57" t="s">
        <v>9</v>
      </c>
      <c r="C38" s="386"/>
      <c r="D38" s="9" t="s">
        <v>175</v>
      </c>
      <c r="E38" s="9"/>
      <c r="F38" s="9">
        <v>100</v>
      </c>
      <c r="G38" s="8" t="s">
        <v>176</v>
      </c>
      <c r="H38" s="8"/>
      <c r="I38" s="8">
        <v>65</v>
      </c>
      <c r="J38" s="8" t="s">
        <v>144</v>
      </c>
      <c r="K38" s="9"/>
      <c r="L38" s="8">
        <v>55</v>
      </c>
      <c r="M38" s="8" t="s">
        <v>177</v>
      </c>
      <c r="N38" s="9"/>
      <c r="O38" s="8">
        <v>70</v>
      </c>
      <c r="P38" s="8" t="s">
        <v>123</v>
      </c>
      <c r="Q38" s="9"/>
      <c r="R38" s="8">
        <v>100</v>
      </c>
      <c r="S38" s="9" t="s">
        <v>178</v>
      </c>
      <c r="T38" s="9"/>
      <c r="U38" s="9">
        <v>30</v>
      </c>
      <c r="V38" s="388"/>
      <c r="W38" s="10" t="s">
        <v>105</v>
      </c>
      <c r="X38" s="59" t="s">
        <v>69</v>
      </c>
      <c r="Y38" s="17">
        <f>AB39</f>
        <v>2.2999999999999998</v>
      </c>
      <c r="Z38" s="34"/>
      <c r="AA38" s="61" t="s">
        <v>25</v>
      </c>
      <c r="AB38" s="36">
        <v>6</v>
      </c>
      <c r="AC38" s="36">
        <f>AB38*2</f>
        <v>12</v>
      </c>
      <c r="AD38" s="36"/>
      <c r="AE38" s="36">
        <f>AB38*15</f>
        <v>90</v>
      </c>
      <c r="AF38" s="36">
        <f>AC38*4+AE38*4</f>
        <v>408</v>
      </c>
    </row>
    <row r="39" spans="2:32" ht="27.95" customHeight="1">
      <c r="B39" s="57">
        <v>6</v>
      </c>
      <c r="C39" s="386"/>
      <c r="D39" s="9" t="s">
        <v>121</v>
      </c>
      <c r="E39" s="9"/>
      <c r="F39" s="9">
        <v>20</v>
      </c>
      <c r="G39" s="8" t="s">
        <v>179</v>
      </c>
      <c r="H39" s="8"/>
      <c r="I39" s="8">
        <v>2</v>
      </c>
      <c r="J39" s="8" t="s">
        <v>180</v>
      </c>
      <c r="K39" s="9"/>
      <c r="L39" s="8">
        <v>3</v>
      </c>
      <c r="M39" s="8" t="s">
        <v>181</v>
      </c>
      <c r="N39" s="9"/>
      <c r="O39" s="8">
        <v>3</v>
      </c>
      <c r="P39" s="8"/>
      <c r="Q39" s="9"/>
      <c r="R39" s="8"/>
      <c r="S39" s="9" t="s">
        <v>182</v>
      </c>
      <c r="T39" s="9"/>
      <c r="U39" s="9">
        <v>5</v>
      </c>
      <c r="V39" s="388"/>
      <c r="W39" s="12" t="s">
        <v>10</v>
      </c>
      <c r="X39" s="64" t="s">
        <v>70</v>
      </c>
      <c r="Y39" s="17">
        <f>AB40</f>
        <v>1.5</v>
      </c>
      <c r="Z39" s="35"/>
      <c r="AA39" s="65" t="s">
        <v>26</v>
      </c>
      <c r="AB39" s="36">
        <v>2.2999999999999998</v>
      </c>
      <c r="AC39" s="66">
        <f>AB39*7</f>
        <v>16.099999999999998</v>
      </c>
      <c r="AD39" s="36">
        <f>AB39*5</f>
        <v>11.5</v>
      </c>
      <c r="AE39" s="36" t="s">
        <v>27</v>
      </c>
      <c r="AF39" s="67">
        <f>AC39*4+AD39*9</f>
        <v>167.89999999999998</v>
      </c>
    </row>
    <row r="40" spans="2:32" ht="27.95" customHeight="1">
      <c r="B40" s="57" t="s">
        <v>11</v>
      </c>
      <c r="C40" s="386"/>
      <c r="D40" s="9" t="s">
        <v>167</v>
      </c>
      <c r="E40" s="9"/>
      <c r="F40" s="9">
        <v>5</v>
      </c>
      <c r="G40" s="8" t="s">
        <v>183</v>
      </c>
      <c r="H40" s="68"/>
      <c r="I40" s="8">
        <v>1</v>
      </c>
      <c r="J40" s="9"/>
      <c r="K40" s="68"/>
      <c r="L40" s="9"/>
      <c r="M40" s="8"/>
      <c r="N40" s="9"/>
      <c r="O40" s="8"/>
      <c r="P40" s="8"/>
      <c r="Q40" s="9"/>
      <c r="R40" s="8"/>
      <c r="S40" s="9"/>
      <c r="T40" s="9"/>
      <c r="U40" s="9"/>
      <c r="V40" s="388"/>
      <c r="W40" s="10" t="s">
        <v>101</v>
      </c>
      <c r="X40" s="64" t="s">
        <v>72</v>
      </c>
      <c r="Y40" s="17">
        <f>AB41</f>
        <v>2.5</v>
      </c>
      <c r="Z40" s="34"/>
      <c r="AA40" s="35" t="s">
        <v>28</v>
      </c>
      <c r="AB40" s="36">
        <v>1.5</v>
      </c>
      <c r="AC40" s="36">
        <f>AB40*1</f>
        <v>1.5</v>
      </c>
      <c r="AD40" s="36" t="s">
        <v>27</v>
      </c>
      <c r="AE40" s="36">
        <f>AB40*5</f>
        <v>7.5</v>
      </c>
      <c r="AF40" s="36">
        <f>AC40*4+AE40*4</f>
        <v>36</v>
      </c>
    </row>
    <row r="41" spans="2:32" ht="27.95" customHeight="1">
      <c r="B41" s="390" t="s">
        <v>29</v>
      </c>
      <c r="C41" s="386"/>
      <c r="D41" s="9" t="s">
        <v>146</v>
      </c>
      <c r="E41" s="9"/>
      <c r="F41" s="9">
        <v>5</v>
      </c>
      <c r="G41" s="8"/>
      <c r="H41" s="9"/>
      <c r="I41" s="8"/>
      <c r="J41" s="9"/>
      <c r="K41" s="68"/>
      <c r="L41" s="9"/>
      <c r="M41" s="8"/>
      <c r="N41" s="9"/>
      <c r="O41" s="8"/>
      <c r="P41" s="8"/>
      <c r="Q41" s="9"/>
      <c r="R41" s="8"/>
      <c r="S41" s="9"/>
      <c r="T41" s="9"/>
      <c r="U41" s="9"/>
      <c r="V41" s="388"/>
      <c r="W41" s="12" t="s">
        <v>12</v>
      </c>
      <c r="X41" s="64" t="s">
        <v>77</v>
      </c>
      <c r="Y41" s="17">
        <f>AB42</f>
        <v>0</v>
      </c>
      <c r="Z41" s="35"/>
      <c r="AA41" s="35" t="s">
        <v>30</v>
      </c>
      <c r="AB41" s="36">
        <v>2.5</v>
      </c>
      <c r="AC41" s="36"/>
      <c r="AD41" s="36">
        <f>AB41*5</f>
        <v>12.5</v>
      </c>
      <c r="AE41" s="36" t="s">
        <v>27</v>
      </c>
      <c r="AF41" s="36">
        <f>AD41*9</f>
        <v>112.5</v>
      </c>
    </row>
    <row r="42" spans="2:32" ht="27.95" customHeight="1">
      <c r="B42" s="390"/>
      <c r="C42" s="386"/>
      <c r="D42" s="9" t="s">
        <v>168</v>
      </c>
      <c r="E42" s="9"/>
      <c r="F42" s="9">
        <v>3</v>
      </c>
      <c r="G42" s="8"/>
      <c r="H42" s="68"/>
      <c r="I42" s="8"/>
      <c r="J42" s="8"/>
      <c r="K42" s="68"/>
      <c r="L42" s="8"/>
      <c r="M42" s="8"/>
      <c r="N42" s="68"/>
      <c r="O42" s="8"/>
      <c r="P42" s="8"/>
      <c r="Q42" s="68"/>
      <c r="R42" s="8"/>
      <c r="S42" s="9"/>
      <c r="T42" s="68"/>
      <c r="U42" s="9"/>
      <c r="V42" s="388"/>
      <c r="W42" s="10" t="s">
        <v>106</v>
      </c>
      <c r="X42" s="117" t="s">
        <v>74</v>
      </c>
      <c r="Y42" s="17">
        <v>0</v>
      </c>
      <c r="Z42" s="34"/>
      <c r="AA42" s="35" t="s">
        <v>31</v>
      </c>
      <c r="AE42" s="35">
        <f>AB42*15</f>
        <v>0</v>
      </c>
    </row>
    <row r="43" spans="2:32" ht="27.95" customHeight="1">
      <c r="B43" s="71" t="s">
        <v>32</v>
      </c>
      <c r="C43" s="72"/>
      <c r="D43" s="8" t="s">
        <v>169</v>
      </c>
      <c r="E43" s="68"/>
      <c r="F43" s="8">
        <v>2</v>
      </c>
      <c r="G43" s="8"/>
      <c r="H43" s="68"/>
      <c r="I43" s="8"/>
      <c r="J43" s="9"/>
      <c r="K43" s="68"/>
      <c r="L43" s="9"/>
      <c r="M43" s="8"/>
      <c r="N43" s="68"/>
      <c r="O43" s="8"/>
      <c r="P43" s="8"/>
      <c r="Q43" s="68"/>
      <c r="R43" s="8"/>
      <c r="S43" s="9"/>
      <c r="T43" s="68"/>
      <c r="U43" s="9"/>
      <c r="V43" s="388"/>
      <c r="W43" s="12" t="s">
        <v>13</v>
      </c>
      <c r="X43" s="73"/>
      <c r="Y43" s="17"/>
      <c r="Z43" s="35"/>
      <c r="AC43" s="35">
        <f>SUM(AC38:AC42)</f>
        <v>29.599999999999998</v>
      </c>
      <c r="AD43" s="35">
        <f>SUM(AD38:AD42)</f>
        <v>24</v>
      </c>
      <c r="AE43" s="35">
        <f>SUM(AE38:AE42)</f>
        <v>97.5</v>
      </c>
      <c r="AF43" s="35">
        <f>AC43*4+AD43*9+AE43*4</f>
        <v>724.4</v>
      </c>
    </row>
    <row r="44" spans="2:32" ht="27.95" customHeight="1" thickBot="1">
      <c r="B44" s="100"/>
      <c r="C44" s="75"/>
      <c r="D44" s="173"/>
      <c r="E44" s="173"/>
      <c r="F44" s="174"/>
      <c r="G44" s="102"/>
      <c r="H44" s="101"/>
      <c r="I44" s="102"/>
      <c r="J44" s="102"/>
      <c r="K44" s="101"/>
      <c r="L44" s="102"/>
      <c r="M44" s="102"/>
      <c r="N44" s="101"/>
      <c r="O44" s="102"/>
      <c r="P44" s="102"/>
      <c r="Q44" s="101"/>
      <c r="R44" s="102"/>
      <c r="S44" s="102"/>
      <c r="T44" s="101"/>
      <c r="U44" s="102"/>
      <c r="V44" s="389"/>
      <c r="W44" s="19" t="s">
        <v>75</v>
      </c>
      <c r="X44" s="104"/>
      <c r="Y44" s="20"/>
      <c r="Z44" s="34"/>
      <c r="AC44" s="76">
        <f>AC43*4/AF43</f>
        <v>0.16344561016013251</v>
      </c>
      <c r="AD44" s="76">
        <f>AD43*9/AF43</f>
        <v>0.29817780231916069</v>
      </c>
      <c r="AE44" s="76">
        <f>AE43*4/AF43</f>
        <v>0.53837658752070683</v>
      </c>
    </row>
    <row r="45" spans="2:32" s="109" customFormat="1" ht="21.75" customHeight="1">
      <c r="B45" s="106"/>
      <c r="C45" s="35"/>
      <c r="D45" s="62"/>
      <c r="E45" s="107"/>
      <c r="F45" s="62"/>
      <c r="G45" s="62"/>
      <c r="H45" s="107"/>
      <c r="I45" s="62"/>
      <c r="J45" s="395"/>
      <c r="K45" s="395"/>
      <c r="L45" s="395"/>
      <c r="M45" s="395"/>
      <c r="N45" s="395"/>
      <c r="O45" s="395"/>
      <c r="P45" s="395"/>
      <c r="Q45" s="395"/>
      <c r="R45" s="395"/>
      <c r="S45" s="395"/>
      <c r="T45" s="395"/>
      <c r="U45" s="395"/>
      <c r="V45" s="395"/>
      <c r="W45" s="395"/>
      <c r="X45" s="395"/>
      <c r="Y45" s="395"/>
      <c r="Z45" s="108"/>
      <c r="AA45" s="89"/>
      <c r="AB45" s="83"/>
      <c r="AC45" s="89"/>
      <c r="AD45" s="89"/>
      <c r="AE45" s="89"/>
      <c r="AF45" s="89"/>
    </row>
    <row r="46" spans="2:32">
      <c r="B46" s="83"/>
      <c r="C46" s="109"/>
      <c r="D46" s="396"/>
      <c r="E46" s="396"/>
      <c r="F46" s="397"/>
      <c r="G46" s="397"/>
      <c r="H46" s="110"/>
      <c r="I46" s="35"/>
      <c r="J46" s="35"/>
      <c r="K46" s="110"/>
      <c r="L46" s="35"/>
      <c r="N46" s="110"/>
      <c r="O46" s="35"/>
      <c r="Q46" s="110"/>
      <c r="R46" s="35"/>
      <c r="T46" s="110"/>
      <c r="U46" s="35"/>
      <c r="V46" s="111"/>
      <c r="Y46" s="114"/>
    </row>
    <row r="47" spans="2:32">
      <c r="Y47" s="114"/>
    </row>
    <row r="48" spans="2:32">
      <c r="Y48" s="114"/>
    </row>
    <row r="49" spans="25:25">
      <c r="Y49" s="114"/>
    </row>
    <row r="50" spans="25:25">
      <c r="Y50" s="114"/>
    </row>
    <row r="51" spans="25:25">
      <c r="Y51" s="114"/>
    </row>
    <row r="52" spans="25:25">
      <c r="Y52" s="114"/>
    </row>
  </sheetData>
  <mergeCells count="19">
    <mergeCell ref="J45:Y45"/>
    <mergeCell ref="D46:G46"/>
    <mergeCell ref="C29:C34"/>
    <mergeCell ref="V29:V36"/>
    <mergeCell ref="B33:B34"/>
    <mergeCell ref="C37:C42"/>
    <mergeCell ref="V37:V44"/>
    <mergeCell ref="B41:B42"/>
    <mergeCell ref="C13:C18"/>
    <mergeCell ref="V13:V20"/>
    <mergeCell ref="B17:B18"/>
    <mergeCell ref="C21:C26"/>
    <mergeCell ref="B1:Y1"/>
    <mergeCell ref="B2:G2"/>
    <mergeCell ref="C5:C10"/>
    <mergeCell ref="V5:V12"/>
    <mergeCell ref="B9:B10"/>
    <mergeCell ref="V21:V28"/>
    <mergeCell ref="B25:B26"/>
  </mergeCells>
  <phoneticPr fontId="19" type="noConversion"/>
  <pageMargins left="1.1599999999999999" right="0.17" top="0.18" bottom="0.17" header="0.5" footer="0.23"/>
  <pageSetup paperSize="9" scale="46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F52"/>
  <sheetViews>
    <sheetView zoomScale="60" workbookViewId="0">
      <selection activeCell="V13" sqref="V13:V20"/>
    </sheetView>
  </sheetViews>
  <sheetFormatPr defaultRowHeight="20.25"/>
  <cols>
    <col min="1" max="1" width="1.875" style="62" customWidth="1"/>
    <col min="2" max="2" width="4.875" style="106" customWidth="1"/>
    <col min="3" max="3" width="0" style="62" hidden="1" customWidth="1"/>
    <col min="4" max="4" width="18.625" style="62" customWidth="1"/>
    <col min="5" max="5" width="5.625" style="107" customWidth="1"/>
    <col min="6" max="6" width="9.625" style="62" customWidth="1"/>
    <col min="7" max="7" width="18.625" style="62" customWidth="1"/>
    <col min="8" max="8" width="5.625" style="107" customWidth="1"/>
    <col min="9" max="9" width="9.625" style="62" customWidth="1"/>
    <col min="10" max="10" width="18.625" style="62" customWidth="1"/>
    <col min="11" max="11" width="5.625" style="107" customWidth="1"/>
    <col min="12" max="12" width="9.625" style="62" customWidth="1"/>
    <col min="13" max="13" width="18.625" style="62" customWidth="1"/>
    <col min="14" max="14" width="5.625" style="107" customWidth="1"/>
    <col min="15" max="15" width="9.625" style="62" customWidth="1"/>
    <col min="16" max="16" width="18.625" style="62" customWidth="1"/>
    <col min="17" max="17" width="5.625" style="107" customWidth="1"/>
    <col min="18" max="18" width="9.625" style="62" customWidth="1"/>
    <col min="19" max="19" width="18.625" style="62" customWidth="1"/>
    <col min="20" max="20" width="5.625" style="107" customWidth="1"/>
    <col min="21" max="21" width="9.625" style="62" customWidth="1"/>
    <col min="22" max="22" width="5.25" style="115" customWidth="1"/>
    <col min="23" max="23" width="11.75" style="112" customWidth="1"/>
    <col min="24" max="24" width="11.25" style="113" customWidth="1"/>
    <col min="25" max="25" width="6.625" style="116" customWidth="1"/>
    <col min="26" max="26" width="10.625" style="62" customWidth="1"/>
    <col min="27" max="27" width="6" style="35" hidden="1" customWidth="1"/>
    <col min="28" max="28" width="5.5" style="36" hidden="1" customWidth="1"/>
    <col min="29" max="29" width="7.75" style="35" hidden="1" customWidth="1"/>
    <col min="30" max="30" width="8" style="35" hidden="1" customWidth="1"/>
    <col min="31" max="31" width="9" style="35" hidden="1" customWidth="1"/>
    <col min="32" max="32" width="6.875" style="35" hidden="1" customWidth="1"/>
    <col min="33" max="16384" width="9" style="62"/>
  </cols>
  <sheetData>
    <row r="1" spans="2:32" s="22" customFormat="1" ht="38.25">
      <c r="B1" s="391" t="s">
        <v>226</v>
      </c>
      <c r="C1" s="391"/>
      <c r="D1" s="391"/>
      <c r="E1" s="391"/>
      <c r="F1" s="391"/>
      <c r="G1" s="391"/>
      <c r="H1" s="391"/>
      <c r="I1" s="391"/>
      <c r="J1" s="391"/>
      <c r="K1" s="391"/>
      <c r="L1" s="391"/>
      <c r="M1" s="391"/>
      <c r="N1" s="391"/>
      <c r="O1" s="391"/>
      <c r="P1" s="391"/>
      <c r="Q1" s="391"/>
      <c r="R1" s="391"/>
      <c r="S1" s="391"/>
      <c r="T1" s="391"/>
      <c r="U1" s="391"/>
      <c r="V1" s="391"/>
      <c r="W1" s="391"/>
      <c r="X1" s="391"/>
      <c r="Y1" s="391"/>
      <c r="Z1" s="21"/>
      <c r="AB1" s="23"/>
    </row>
    <row r="2" spans="2:32" s="22" customFormat="1" ht="9.75" customHeight="1">
      <c r="B2" s="392"/>
      <c r="C2" s="393"/>
      <c r="D2" s="393"/>
      <c r="E2" s="393"/>
      <c r="F2" s="393"/>
      <c r="G2" s="393"/>
      <c r="H2" s="24"/>
      <c r="I2" s="21"/>
      <c r="J2" s="21"/>
      <c r="K2" s="24"/>
      <c r="L2" s="21"/>
      <c r="M2" s="21"/>
      <c r="N2" s="24"/>
      <c r="O2" s="21"/>
      <c r="P2" s="21"/>
      <c r="Q2" s="24"/>
      <c r="R2" s="21"/>
      <c r="S2" s="21"/>
      <c r="T2" s="24"/>
      <c r="U2" s="21"/>
      <c r="V2" s="25"/>
      <c r="W2" s="26"/>
      <c r="X2" s="27"/>
      <c r="Y2" s="26"/>
      <c r="Z2" s="21"/>
      <c r="AB2" s="23"/>
    </row>
    <row r="3" spans="2:32" s="35" customFormat="1" ht="31.5" customHeight="1" thickBot="1">
      <c r="B3" s="118" t="s">
        <v>38</v>
      </c>
      <c r="C3" s="28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2"/>
      <c r="T3" s="29"/>
      <c r="U3" s="29"/>
      <c r="V3" s="30"/>
      <c r="W3" s="31"/>
      <c r="X3" s="32"/>
      <c r="Y3" s="33"/>
      <c r="Z3" s="34"/>
      <c r="AB3" s="36"/>
    </row>
    <row r="4" spans="2:32" s="50" customFormat="1" ht="43.5">
      <c r="B4" s="37" t="s">
        <v>0</v>
      </c>
      <c r="C4" s="38" t="s">
        <v>1</v>
      </c>
      <c r="D4" s="39" t="s">
        <v>2</v>
      </c>
      <c r="E4" s="40" t="s">
        <v>37</v>
      </c>
      <c r="F4" s="39"/>
      <c r="G4" s="39" t="s">
        <v>3</v>
      </c>
      <c r="H4" s="40" t="s">
        <v>37</v>
      </c>
      <c r="I4" s="39"/>
      <c r="J4" s="39" t="s">
        <v>4</v>
      </c>
      <c r="K4" s="40" t="s">
        <v>37</v>
      </c>
      <c r="L4" s="41"/>
      <c r="M4" s="39" t="s">
        <v>4</v>
      </c>
      <c r="N4" s="40" t="s">
        <v>37</v>
      </c>
      <c r="O4" s="39"/>
      <c r="P4" s="39" t="s">
        <v>4</v>
      </c>
      <c r="Q4" s="40" t="s">
        <v>37</v>
      </c>
      <c r="R4" s="39"/>
      <c r="S4" s="42" t="s">
        <v>5</v>
      </c>
      <c r="T4" s="40" t="s">
        <v>37</v>
      </c>
      <c r="U4" s="39"/>
      <c r="V4" s="1" t="s">
        <v>6</v>
      </c>
      <c r="W4" s="43" t="s">
        <v>7</v>
      </c>
      <c r="X4" s="44" t="s">
        <v>14</v>
      </c>
      <c r="Y4" s="45" t="s">
        <v>15</v>
      </c>
      <c r="Z4" s="46"/>
      <c r="AA4" s="47"/>
      <c r="AB4" s="48"/>
      <c r="AC4" s="49"/>
      <c r="AD4" s="49"/>
      <c r="AE4" s="49"/>
      <c r="AF4" s="49"/>
    </row>
    <row r="5" spans="2:32" s="56" customFormat="1" ht="41.25" customHeight="1">
      <c r="B5" s="51">
        <v>1</v>
      </c>
      <c r="C5" s="386"/>
      <c r="D5" s="52" t="str">
        <f>'0103-0119'!B14</f>
        <v>QQ白飯</v>
      </c>
      <c r="E5" s="52" t="s">
        <v>16</v>
      </c>
      <c r="F5" s="3" t="s">
        <v>17</v>
      </c>
      <c r="G5" s="52" t="str">
        <f>'0103-0119'!B15</f>
        <v>鐵路排骨</v>
      </c>
      <c r="H5" s="52" t="s">
        <v>41</v>
      </c>
      <c r="I5" s="3" t="s">
        <v>17</v>
      </c>
      <c r="J5" s="52" t="str">
        <f>'0103-0119'!B16</f>
        <v>蔥燒豆腐</v>
      </c>
      <c r="K5" s="52" t="s">
        <v>39</v>
      </c>
      <c r="L5" s="3" t="s">
        <v>17</v>
      </c>
      <c r="M5" s="52" t="str">
        <f>'0103-0119'!B17</f>
        <v>三杯杏鮑菇</v>
      </c>
      <c r="N5" s="52" t="s">
        <v>148</v>
      </c>
      <c r="O5" s="3" t="s">
        <v>17</v>
      </c>
      <c r="P5" s="52" t="str">
        <f>'0103-0119'!B18</f>
        <v>油菜</v>
      </c>
      <c r="Q5" s="52" t="s">
        <v>20</v>
      </c>
      <c r="R5" s="3" t="s">
        <v>17</v>
      </c>
      <c r="S5" s="52" t="str">
        <f>'0103-0119'!B19</f>
        <v>玉米濃湯(芡)</v>
      </c>
      <c r="T5" s="52" t="s">
        <v>18</v>
      </c>
      <c r="U5" s="3" t="s">
        <v>17</v>
      </c>
      <c r="V5" s="387"/>
      <c r="W5" s="53" t="s">
        <v>8</v>
      </c>
      <c r="X5" s="54" t="s">
        <v>67</v>
      </c>
      <c r="Y5" s="55">
        <v>5</v>
      </c>
      <c r="Z5" s="35"/>
      <c r="AA5" s="35"/>
      <c r="AB5" s="36"/>
      <c r="AC5" s="35" t="s">
        <v>21</v>
      </c>
      <c r="AD5" s="35" t="s">
        <v>22</v>
      </c>
      <c r="AE5" s="35" t="s">
        <v>23</v>
      </c>
      <c r="AF5" s="35" t="s">
        <v>24</v>
      </c>
    </row>
    <row r="6" spans="2:32" ht="27.95" customHeight="1">
      <c r="B6" s="57" t="s">
        <v>9</v>
      </c>
      <c r="C6" s="386"/>
      <c r="D6" s="8" t="s">
        <v>143</v>
      </c>
      <c r="E6" s="8"/>
      <c r="F6" s="8">
        <v>100</v>
      </c>
      <c r="G6" s="8" t="s">
        <v>184</v>
      </c>
      <c r="H6" s="9"/>
      <c r="I6" s="8">
        <v>30</v>
      </c>
      <c r="J6" s="8" t="s">
        <v>153</v>
      </c>
      <c r="K6" s="8"/>
      <c r="L6" s="8">
        <v>60</v>
      </c>
      <c r="M6" s="8" t="s">
        <v>185</v>
      </c>
      <c r="N6" s="8"/>
      <c r="O6" s="8">
        <v>50</v>
      </c>
      <c r="P6" s="8" t="s">
        <v>119</v>
      </c>
      <c r="Q6" s="8"/>
      <c r="R6" s="8">
        <v>100</v>
      </c>
      <c r="S6" s="9" t="s">
        <v>186</v>
      </c>
      <c r="T6" s="8"/>
      <c r="U6" s="8">
        <v>10</v>
      </c>
      <c r="V6" s="388"/>
      <c r="W6" s="58" t="s">
        <v>91</v>
      </c>
      <c r="X6" s="59" t="s">
        <v>69</v>
      </c>
      <c r="Y6" s="60">
        <f>AB7</f>
        <v>2</v>
      </c>
      <c r="Z6" s="34"/>
      <c r="AA6" s="61" t="s">
        <v>25</v>
      </c>
      <c r="AB6" s="36">
        <v>6</v>
      </c>
      <c r="AC6" s="36">
        <f>AB6*2</f>
        <v>12</v>
      </c>
      <c r="AD6" s="36"/>
      <c r="AE6" s="36">
        <f>AB6*15</f>
        <v>90</v>
      </c>
      <c r="AF6" s="36">
        <f>AC6*4+AE6*4</f>
        <v>408</v>
      </c>
    </row>
    <row r="7" spans="2:32" ht="27.95" customHeight="1">
      <c r="B7" s="57">
        <v>9</v>
      </c>
      <c r="C7" s="386"/>
      <c r="D7" s="8"/>
      <c r="E7" s="8"/>
      <c r="F7" s="8"/>
      <c r="G7" s="8" t="s">
        <v>167</v>
      </c>
      <c r="H7" s="9"/>
      <c r="I7" s="8">
        <v>10</v>
      </c>
      <c r="J7" s="8" t="s">
        <v>187</v>
      </c>
      <c r="K7" s="8"/>
      <c r="L7" s="8">
        <v>3</v>
      </c>
      <c r="M7" s="8" t="s">
        <v>179</v>
      </c>
      <c r="N7" s="8"/>
      <c r="O7" s="8">
        <v>2</v>
      </c>
      <c r="P7" s="8"/>
      <c r="Q7" s="8"/>
      <c r="R7" s="8"/>
      <c r="S7" s="9" t="s">
        <v>144</v>
      </c>
      <c r="T7" s="8"/>
      <c r="U7" s="8">
        <v>10</v>
      </c>
      <c r="V7" s="388"/>
      <c r="W7" s="63" t="s">
        <v>10</v>
      </c>
      <c r="X7" s="64" t="s">
        <v>70</v>
      </c>
      <c r="Y7" s="60">
        <f>AB8</f>
        <v>1.7</v>
      </c>
      <c r="Z7" s="35"/>
      <c r="AA7" s="65" t="s">
        <v>26</v>
      </c>
      <c r="AB7" s="36">
        <v>2</v>
      </c>
      <c r="AC7" s="66">
        <f>AB7*7</f>
        <v>14</v>
      </c>
      <c r="AD7" s="36">
        <f>AB7*5</f>
        <v>10</v>
      </c>
      <c r="AE7" s="36" t="s">
        <v>27</v>
      </c>
      <c r="AF7" s="67">
        <f>AC7*4+AD7*9</f>
        <v>146</v>
      </c>
    </row>
    <row r="8" spans="2:32" ht="27.95" customHeight="1">
      <c r="B8" s="57" t="s">
        <v>11</v>
      </c>
      <c r="C8" s="386"/>
      <c r="D8" s="8"/>
      <c r="E8" s="68"/>
      <c r="F8" s="8"/>
      <c r="G8" s="8" t="s">
        <v>188</v>
      </c>
      <c r="H8" s="68"/>
      <c r="I8" s="8">
        <v>30</v>
      </c>
      <c r="J8" s="8"/>
      <c r="K8" s="8"/>
      <c r="L8" s="8"/>
      <c r="M8" s="8" t="s">
        <v>189</v>
      </c>
      <c r="N8" s="68"/>
      <c r="O8" s="8">
        <v>1</v>
      </c>
      <c r="P8" s="8"/>
      <c r="Q8" s="68"/>
      <c r="R8" s="8"/>
      <c r="S8" s="9"/>
      <c r="T8" s="68"/>
      <c r="U8" s="8"/>
      <c r="V8" s="388"/>
      <c r="W8" s="58" t="s">
        <v>79</v>
      </c>
      <c r="X8" s="64" t="s">
        <v>72</v>
      </c>
      <c r="Y8" s="60">
        <f>AB9</f>
        <v>2.5</v>
      </c>
      <c r="Z8" s="34"/>
      <c r="AA8" s="35" t="s">
        <v>28</v>
      </c>
      <c r="AB8" s="36">
        <v>1.7</v>
      </c>
      <c r="AC8" s="36">
        <f>AB8*1</f>
        <v>1.7</v>
      </c>
      <c r="AD8" s="36" t="s">
        <v>27</v>
      </c>
      <c r="AE8" s="36">
        <f>AB8*5</f>
        <v>8.5</v>
      </c>
      <c r="AF8" s="36">
        <f>AC8*4+AE8*4</f>
        <v>40.799999999999997</v>
      </c>
    </row>
    <row r="9" spans="2:32" ht="27.95" customHeight="1">
      <c r="B9" s="390" t="s">
        <v>33</v>
      </c>
      <c r="C9" s="386"/>
      <c r="D9" s="8"/>
      <c r="E9" s="68"/>
      <c r="F9" s="8"/>
      <c r="G9" s="8" t="s">
        <v>190</v>
      </c>
      <c r="H9" s="68"/>
      <c r="I9" s="8">
        <v>5</v>
      </c>
      <c r="J9" s="8"/>
      <c r="K9" s="8"/>
      <c r="L9" s="8"/>
      <c r="M9" s="8"/>
      <c r="N9" s="68"/>
      <c r="O9" s="8"/>
      <c r="P9" s="8"/>
      <c r="Q9" s="68"/>
      <c r="R9" s="8"/>
      <c r="S9" s="9"/>
      <c r="T9" s="68"/>
      <c r="U9" s="8"/>
      <c r="V9" s="388"/>
      <c r="W9" s="63" t="s">
        <v>12</v>
      </c>
      <c r="X9" s="64" t="s">
        <v>77</v>
      </c>
      <c r="Y9" s="60">
        <f>AB10</f>
        <v>0</v>
      </c>
      <c r="Z9" s="35"/>
      <c r="AA9" s="35" t="s">
        <v>30</v>
      </c>
      <c r="AB9" s="36">
        <v>2.5</v>
      </c>
      <c r="AC9" s="36"/>
      <c r="AD9" s="36">
        <f>AB9*5</f>
        <v>12.5</v>
      </c>
      <c r="AE9" s="36" t="s">
        <v>27</v>
      </c>
      <c r="AF9" s="36">
        <f>AD9*9</f>
        <v>112.5</v>
      </c>
    </row>
    <row r="10" spans="2:32" ht="27.95" customHeight="1">
      <c r="B10" s="390"/>
      <c r="C10" s="386"/>
      <c r="D10" s="9"/>
      <c r="E10" s="9"/>
      <c r="F10" s="9"/>
      <c r="G10" s="8"/>
      <c r="H10" s="68"/>
      <c r="I10" s="8"/>
      <c r="J10" s="8"/>
      <c r="K10" s="68"/>
      <c r="L10" s="8"/>
      <c r="M10" s="9"/>
      <c r="N10" s="68"/>
      <c r="O10" s="8"/>
      <c r="P10" s="8"/>
      <c r="Q10" s="68"/>
      <c r="R10" s="8"/>
      <c r="S10" s="9"/>
      <c r="T10" s="68"/>
      <c r="U10" s="8"/>
      <c r="V10" s="388"/>
      <c r="W10" s="58" t="s">
        <v>73</v>
      </c>
      <c r="X10" s="117" t="s">
        <v>74</v>
      </c>
      <c r="Y10" s="70">
        <v>0</v>
      </c>
      <c r="Z10" s="34"/>
      <c r="AA10" s="35" t="s">
        <v>31</v>
      </c>
      <c r="AE10" s="35">
        <f>AB10*15</f>
        <v>0</v>
      </c>
    </row>
    <row r="11" spans="2:32" ht="27.95" customHeight="1">
      <c r="B11" s="71" t="s">
        <v>32</v>
      </c>
      <c r="C11" s="72"/>
      <c r="D11" s="9"/>
      <c r="E11" s="68"/>
      <c r="F11" s="9"/>
      <c r="G11" s="8"/>
      <c r="H11" s="68"/>
      <c r="I11" s="8"/>
      <c r="J11" s="8"/>
      <c r="K11" s="68"/>
      <c r="L11" s="8"/>
      <c r="M11" s="8"/>
      <c r="N11" s="68"/>
      <c r="O11" s="8"/>
      <c r="P11" s="8"/>
      <c r="Q11" s="68"/>
      <c r="R11" s="8"/>
      <c r="S11" s="8"/>
      <c r="T11" s="68"/>
      <c r="U11" s="8"/>
      <c r="V11" s="388"/>
      <c r="W11" s="63" t="s">
        <v>13</v>
      </c>
      <c r="X11" s="73"/>
      <c r="Y11" s="60"/>
      <c r="Z11" s="35"/>
      <c r="AC11" s="35">
        <f>SUM(AC6:AC10)</f>
        <v>27.7</v>
      </c>
      <c r="AD11" s="35">
        <f>SUM(AD6:AD10)</f>
        <v>22.5</v>
      </c>
      <c r="AE11" s="35">
        <f>SUM(AE6:AE10)</f>
        <v>98.5</v>
      </c>
      <c r="AF11" s="35">
        <f>AC11*4+AD11*9+AE11*4</f>
        <v>707.3</v>
      </c>
    </row>
    <row r="12" spans="2:32" ht="27.95" customHeight="1">
      <c r="B12" s="74"/>
      <c r="C12" s="75"/>
      <c r="D12" s="77"/>
      <c r="E12" s="77"/>
      <c r="F12" s="15"/>
      <c r="G12" s="8"/>
      <c r="H12" s="68"/>
      <c r="I12" s="8"/>
      <c r="J12" s="8"/>
      <c r="K12" s="68"/>
      <c r="L12" s="8"/>
      <c r="M12" s="8"/>
      <c r="N12" s="68"/>
      <c r="O12" s="8"/>
      <c r="P12" s="8"/>
      <c r="Q12" s="68"/>
      <c r="R12" s="8"/>
      <c r="S12" s="8"/>
      <c r="T12" s="68"/>
      <c r="U12" s="8"/>
      <c r="V12" s="389"/>
      <c r="W12" s="58" t="s">
        <v>92</v>
      </c>
      <c r="X12" s="78"/>
      <c r="Y12" s="70"/>
      <c r="Z12" s="34"/>
      <c r="AC12" s="76">
        <f>AC11*4/AF11</f>
        <v>0.1566520571186201</v>
      </c>
      <c r="AD12" s="76">
        <f>AD11*9/AF11</f>
        <v>0.28630001413827233</v>
      </c>
      <c r="AE12" s="76">
        <f>AE11*4/AF11</f>
        <v>0.5570479287431076</v>
      </c>
    </row>
    <row r="13" spans="2:32" s="56" customFormat="1" ht="27.95" customHeight="1">
      <c r="B13" s="51">
        <v>1</v>
      </c>
      <c r="C13" s="386"/>
      <c r="D13" s="52" t="str">
        <f>'0103-0119'!F14</f>
        <v>五穀飯</v>
      </c>
      <c r="E13" s="52" t="s">
        <v>16</v>
      </c>
      <c r="F13" s="3" t="s">
        <v>17</v>
      </c>
      <c r="G13" s="52" t="str">
        <f>'0103-0119'!F15</f>
        <v>冬瓜鴨肉</v>
      </c>
      <c r="H13" s="52" t="s">
        <v>228</v>
      </c>
      <c r="I13" s="3" t="s">
        <v>17</v>
      </c>
      <c r="J13" s="52" t="str">
        <f>'0103-0119'!F16</f>
        <v>三色玉米</v>
      </c>
      <c r="K13" s="52" t="s">
        <v>148</v>
      </c>
      <c r="L13" s="3" t="s">
        <v>17</v>
      </c>
      <c r="M13" s="52" t="str">
        <f>'0103-0119'!F17</f>
        <v>番茄炒蛋</v>
      </c>
      <c r="N13" s="52" t="s">
        <v>19</v>
      </c>
      <c r="O13" s="3" t="s">
        <v>17</v>
      </c>
      <c r="P13" s="52" t="str">
        <f>'0103-0119'!F18</f>
        <v>青江菜/鮮乳或保久乳</v>
      </c>
      <c r="Q13" s="52" t="s">
        <v>20</v>
      </c>
      <c r="R13" s="3" t="s">
        <v>17</v>
      </c>
      <c r="S13" s="52" t="str">
        <f>'0103-0119'!F19</f>
        <v>鮮蔬什錦湯</v>
      </c>
      <c r="T13" s="52" t="s">
        <v>18</v>
      </c>
      <c r="U13" s="3" t="s">
        <v>17</v>
      </c>
      <c r="V13" s="387" t="s">
        <v>553</v>
      </c>
      <c r="W13" s="53" t="s">
        <v>8</v>
      </c>
      <c r="X13" s="54" t="s">
        <v>67</v>
      </c>
      <c r="Y13" s="55">
        <v>5</v>
      </c>
      <c r="Z13" s="35"/>
      <c r="AA13" s="35"/>
      <c r="AB13" s="36"/>
      <c r="AC13" s="35" t="s">
        <v>21</v>
      </c>
      <c r="AD13" s="35" t="s">
        <v>22</v>
      </c>
      <c r="AE13" s="35" t="s">
        <v>23</v>
      </c>
      <c r="AF13" s="35" t="s">
        <v>24</v>
      </c>
    </row>
    <row r="14" spans="2:32" ht="27.95" customHeight="1">
      <c r="B14" s="57" t="s">
        <v>9</v>
      </c>
      <c r="C14" s="386"/>
      <c r="D14" s="8" t="s">
        <v>143</v>
      </c>
      <c r="E14" s="8"/>
      <c r="F14" s="8">
        <v>50</v>
      </c>
      <c r="G14" s="8" t="s">
        <v>191</v>
      </c>
      <c r="H14" s="9"/>
      <c r="I14" s="8">
        <v>60</v>
      </c>
      <c r="J14" s="8" t="s">
        <v>186</v>
      </c>
      <c r="K14" s="8"/>
      <c r="L14" s="8">
        <v>40</v>
      </c>
      <c r="M14" s="8" t="s">
        <v>192</v>
      </c>
      <c r="N14" s="9"/>
      <c r="O14" s="8">
        <v>40</v>
      </c>
      <c r="P14" s="8" t="s">
        <v>120</v>
      </c>
      <c r="Q14" s="8"/>
      <c r="R14" s="8">
        <v>100</v>
      </c>
      <c r="S14" s="9" t="s">
        <v>193</v>
      </c>
      <c r="T14" s="8"/>
      <c r="U14" s="8">
        <v>20</v>
      </c>
      <c r="V14" s="388"/>
      <c r="W14" s="58" t="s">
        <v>83</v>
      </c>
      <c r="X14" s="59" t="s">
        <v>69</v>
      </c>
      <c r="Y14" s="60">
        <f>AB15</f>
        <v>2.1</v>
      </c>
      <c r="Z14" s="34"/>
      <c r="AA14" s="61" t="s">
        <v>25</v>
      </c>
      <c r="AB14" s="36">
        <v>6.2</v>
      </c>
      <c r="AC14" s="36">
        <f>AB14*2</f>
        <v>12.4</v>
      </c>
      <c r="AD14" s="36"/>
      <c r="AE14" s="36">
        <f>AB14*15</f>
        <v>93</v>
      </c>
      <c r="AF14" s="36">
        <f>AC14*4+AE14*4</f>
        <v>421.6</v>
      </c>
    </row>
    <row r="15" spans="2:32" ht="27.95" customHeight="1">
      <c r="B15" s="57">
        <v>10</v>
      </c>
      <c r="C15" s="386"/>
      <c r="D15" s="8" t="s">
        <v>154</v>
      </c>
      <c r="E15" s="8"/>
      <c r="F15" s="8">
        <v>20</v>
      </c>
      <c r="G15" s="8" t="s">
        <v>178</v>
      </c>
      <c r="H15" s="9"/>
      <c r="I15" s="8">
        <v>20</v>
      </c>
      <c r="J15" s="8" t="s">
        <v>152</v>
      </c>
      <c r="K15" s="8"/>
      <c r="L15" s="8">
        <v>20</v>
      </c>
      <c r="M15" s="8" t="s">
        <v>144</v>
      </c>
      <c r="N15" s="8"/>
      <c r="O15" s="8">
        <v>20</v>
      </c>
      <c r="P15" s="8"/>
      <c r="Q15" s="8"/>
      <c r="R15" s="8"/>
      <c r="S15" s="9" t="s">
        <v>146</v>
      </c>
      <c r="T15" s="8"/>
      <c r="U15" s="8">
        <v>5</v>
      </c>
      <c r="V15" s="388"/>
      <c r="W15" s="63" t="s">
        <v>10</v>
      </c>
      <c r="X15" s="64" t="s">
        <v>70</v>
      </c>
      <c r="Y15" s="60">
        <f>AB16</f>
        <v>1.8</v>
      </c>
      <c r="Z15" s="35"/>
      <c r="AA15" s="65" t="s">
        <v>26</v>
      </c>
      <c r="AB15" s="36">
        <v>2.1</v>
      </c>
      <c r="AC15" s="66">
        <f>AB15*7</f>
        <v>14.700000000000001</v>
      </c>
      <c r="AD15" s="36">
        <f>AB15*5</f>
        <v>10.5</v>
      </c>
      <c r="AE15" s="36" t="s">
        <v>27</v>
      </c>
      <c r="AF15" s="67">
        <f>AC15*4+AD15*9</f>
        <v>153.30000000000001</v>
      </c>
    </row>
    <row r="16" spans="2:32" ht="27.95" customHeight="1">
      <c r="B16" s="57" t="s">
        <v>11</v>
      </c>
      <c r="C16" s="386"/>
      <c r="D16" s="8" t="s">
        <v>194</v>
      </c>
      <c r="E16" s="68"/>
      <c r="F16" s="8">
        <v>20</v>
      </c>
      <c r="G16" s="8"/>
      <c r="H16" s="68"/>
      <c r="I16" s="8"/>
      <c r="J16" s="8" t="s">
        <v>195</v>
      </c>
      <c r="K16" s="68"/>
      <c r="L16" s="8">
        <v>10</v>
      </c>
      <c r="M16" s="8" t="s">
        <v>187</v>
      </c>
      <c r="N16" s="68"/>
      <c r="O16" s="8">
        <v>1</v>
      </c>
      <c r="P16" s="8"/>
      <c r="Q16" s="68"/>
      <c r="R16" s="8"/>
      <c r="S16" s="9" t="s">
        <v>196</v>
      </c>
      <c r="T16" s="68"/>
      <c r="U16" s="8">
        <v>3</v>
      </c>
      <c r="V16" s="388"/>
      <c r="W16" s="58" t="s">
        <v>71</v>
      </c>
      <c r="X16" s="64" t="s">
        <v>72</v>
      </c>
      <c r="Y16" s="60">
        <f>AB17</f>
        <v>2.5</v>
      </c>
      <c r="Z16" s="34"/>
      <c r="AA16" s="35" t="s">
        <v>28</v>
      </c>
      <c r="AB16" s="36">
        <v>1.8</v>
      </c>
      <c r="AC16" s="36">
        <f>AB16*1</f>
        <v>1.8</v>
      </c>
      <c r="AD16" s="36" t="s">
        <v>27</v>
      </c>
      <c r="AE16" s="36">
        <f>AB16*5</f>
        <v>9</v>
      </c>
      <c r="AF16" s="36">
        <f>AC16*4+AE16*4</f>
        <v>43.2</v>
      </c>
    </row>
    <row r="17" spans="2:32" ht="27.95" customHeight="1">
      <c r="B17" s="390" t="s">
        <v>34</v>
      </c>
      <c r="C17" s="386"/>
      <c r="D17" s="8" t="s">
        <v>197</v>
      </c>
      <c r="E17" s="68"/>
      <c r="F17" s="8">
        <v>20</v>
      </c>
      <c r="G17" s="8"/>
      <c r="H17" s="68"/>
      <c r="I17" s="8"/>
      <c r="J17" s="8"/>
      <c r="K17" s="68"/>
      <c r="L17" s="8"/>
      <c r="M17" s="8"/>
      <c r="N17" s="68"/>
      <c r="O17" s="8"/>
      <c r="P17" s="8"/>
      <c r="Q17" s="68"/>
      <c r="R17" s="8"/>
      <c r="S17" s="9" t="s">
        <v>198</v>
      </c>
      <c r="T17" s="68"/>
      <c r="U17" s="8">
        <v>3</v>
      </c>
      <c r="V17" s="388"/>
      <c r="W17" s="63" t="s">
        <v>12</v>
      </c>
      <c r="X17" s="64" t="s">
        <v>77</v>
      </c>
      <c r="Y17" s="60">
        <v>0</v>
      </c>
      <c r="Z17" s="35"/>
      <c r="AA17" s="35" t="s">
        <v>30</v>
      </c>
      <c r="AB17" s="36">
        <v>2.5</v>
      </c>
      <c r="AC17" s="36"/>
      <c r="AD17" s="36">
        <f>AB17*5</f>
        <v>12.5</v>
      </c>
      <c r="AE17" s="36" t="s">
        <v>27</v>
      </c>
      <c r="AF17" s="36">
        <f>AD17*9</f>
        <v>112.5</v>
      </c>
    </row>
    <row r="18" spans="2:32" ht="27.95" customHeight="1">
      <c r="B18" s="390"/>
      <c r="C18" s="386"/>
      <c r="D18" s="68"/>
      <c r="E18" s="68"/>
      <c r="F18" s="8"/>
      <c r="G18" s="8"/>
      <c r="H18" s="68"/>
      <c r="I18" s="8"/>
      <c r="J18" s="8"/>
      <c r="K18" s="68"/>
      <c r="L18" s="8"/>
      <c r="M18" s="9"/>
      <c r="N18" s="68"/>
      <c r="O18" s="8"/>
      <c r="P18" s="8"/>
      <c r="Q18" s="68"/>
      <c r="R18" s="8"/>
      <c r="S18" s="9" t="s">
        <v>199</v>
      </c>
      <c r="T18" s="68"/>
      <c r="U18" s="8">
        <v>10</v>
      </c>
      <c r="V18" s="388"/>
      <c r="W18" s="58" t="s">
        <v>73</v>
      </c>
      <c r="X18" s="117" t="s">
        <v>74</v>
      </c>
      <c r="Y18" s="70">
        <v>1</v>
      </c>
      <c r="Z18" s="34"/>
      <c r="AA18" s="35" t="s">
        <v>31</v>
      </c>
      <c r="AB18" s="36">
        <v>1</v>
      </c>
      <c r="AE18" s="35">
        <f>AB18*15</f>
        <v>15</v>
      </c>
    </row>
    <row r="19" spans="2:32" ht="27.95" customHeight="1">
      <c r="B19" s="71" t="s">
        <v>32</v>
      </c>
      <c r="C19" s="72"/>
      <c r="D19" s="68"/>
      <c r="E19" s="68"/>
      <c r="F19" s="8"/>
      <c r="G19" s="8"/>
      <c r="H19" s="68"/>
      <c r="I19" s="8"/>
      <c r="J19" s="8"/>
      <c r="K19" s="68"/>
      <c r="L19" s="8"/>
      <c r="M19" s="8"/>
      <c r="N19" s="68"/>
      <c r="O19" s="8"/>
      <c r="P19" s="8"/>
      <c r="Q19" s="68"/>
      <c r="R19" s="8"/>
      <c r="S19" s="8"/>
      <c r="T19" s="68"/>
      <c r="U19" s="8"/>
      <c r="V19" s="388"/>
      <c r="W19" s="63" t="s">
        <v>13</v>
      </c>
      <c r="X19" s="73"/>
      <c r="Y19" s="60"/>
      <c r="Z19" s="35"/>
      <c r="AC19" s="35">
        <f>SUM(AC14:AC18)</f>
        <v>28.900000000000002</v>
      </c>
      <c r="AD19" s="35">
        <f>SUM(AD14:AD18)</f>
        <v>23</v>
      </c>
      <c r="AE19" s="35">
        <f>SUM(AE14:AE18)</f>
        <v>117</v>
      </c>
      <c r="AF19" s="35">
        <f>AC19*4+AD19*9+AE19*4</f>
        <v>790.6</v>
      </c>
    </row>
    <row r="20" spans="2:32" ht="27.95" customHeight="1">
      <c r="B20" s="74"/>
      <c r="C20" s="75"/>
      <c r="D20" s="68"/>
      <c r="E20" s="68"/>
      <c r="F20" s="8"/>
      <c r="G20" s="8"/>
      <c r="H20" s="68"/>
      <c r="I20" s="8"/>
      <c r="J20" s="8"/>
      <c r="K20" s="68"/>
      <c r="L20" s="8"/>
      <c r="M20" s="8"/>
      <c r="N20" s="68"/>
      <c r="O20" s="8"/>
      <c r="P20" s="8"/>
      <c r="Q20" s="68"/>
      <c r="R20" s="8"/>
      <c r="S20" s="8"/>
      <c r="T20" s="68"/>
      <c r="U20" s="8"/>
      <c r="V20" s="389"/>
      <c r="W20" s="58" t="s">
        <v>93</v>
      </c>
      <c r="X20" s="69"/>
      <c r="Y20" s="70"/>
      <c r="Z20" s="34"/>
      <c r="AC20" s="76">
        <f>AC19*4/AF19</f>
        <v>0.14621806223121681</v>
      </c>
      <c r="AD20" s="76">
        <f>AD19*9/AF19</f>
        <v>0.26182646091576017</v>
      </c>
      <c r="AE20" s="76">
        <f>AE19*4/AF19</f>
        <v>0.59195547685302297</v>
      </c>
    </row>
    <row r="21" spans="2:32" s="56" customFormat="1" ht="27.95" customHeight="1">
      <c r="B21" s="79">
        <v>1</v>
      </c>
      <c r="C21" s="386"/>
      <c r="D21" s="52" t="str">
        <f>'0103-0119'!J14</f>
        <v>海苔肉鬆飯</v>
      </c>
      <c r="E21" s="52" t="s">
        <v>16</v>
      </c>
      <c r="F21" s="3" t="s">
        <v>17</v>
      </c>
      <c r="G21" s="52" t="str">
        <f>'0103-0119'!J15</f>
        <v>卡啦雞腿（炸）</v>
      </c>
      <c r="H21" s="52" t="s">
        <v>42</v>
      </c>
      <c r="I21" s="3" t="s">
        <v>17</v>
      </c>
      <c r="J21" s="52" t="str">
        <f>'0103-0119'!J16</f>
        <v>關東煮（加）</v>
      </c>
      <c r="K21" s="52" t="s">
        <v>228</v>
      </c>
      <c r="L21" s="3" t="s">
        <v>17</v>
      </c>
      <c r="M21" s="52" t="str">
        <f>'0103-0119'!J17</f>
        <v>塔香海帶根</v>
      </c>
      <c r="N21" s="52" t="s">
        <v>19</v>
      </c>
      <c r="O21" s="3" t="s">
        <v>17</v>
      </c>
      <c r="P21" s="52" t="str">
        <f>'0103-0119'!J18</f>
        <v>高麗菜</v>
      </c>
      <c r="Q21" s="52" t="s">
        <v>20</v>
      </c>
      <c r="R21" s="3" t="s">
        <v>17</v>
      </c>
      <c r="S21" s="52" t="str">
        <f>'0103-0119'!J19</f>
        <v>紫菜蛋花湯</v>
      </c>
      <c r="T21" s="52" t="s">
        <v>18</v>
      </c>
      <c r="U21" s="3" t="s">
        <v>17</v>
      </c>
      <c r="V21" s="387"/>
      <c r="W21" s="53" t="s">
        <v>8</v>
      </c>
      <c r="X21" s="54" t="s">
        <v>67</v>
      </c>
      <c r="Y21" s="55">
        <v>5</v>
      </c>
      <c r="Z21" s="35"/>
      <c r="AA21" s="35"/>
      <c r="AB21" s="36"/>
      <c r="AC21" s="35" t="s">
        <v>21</v>
      </c>
      <c r="AD21" s="35" t="s">
        <v>22</v>
      </c>
      <c r="AE21" s="35" t="s">
        <v>23</v>
      </c>
      <c r="AF21" s="35" t="s">
        <v>24</v>
      </c>
    </row>
    <row r="22" spans="2:32" s="84" customFormat="1" ht="27.75" customHeight="1">
      <c r="B22" s="80" t="s">
        <v>9</v>
      </c>
      <c r="C22" s="386"/>
      <c r="D22" s="8" t="s">
        <v>143</v>
      </c>
      <c r="E22" s="8"/>
      <c r="F22" s="8">
        <v>100</v>
      </c>
      <c r="G22" s="8" t="s">
        <v>200</v>
      </c>
      <c r="H22" s="8"/>
      <c r="I22" s="8">
        <v>65</v>
      </c>
      <c r="J22" s="9" t="s">
        <v>201</v>
      </c>
      <c r="K22" s="9" t="s">
        <v>151</v>
      </c>
      <c r="L22" s="9">
        <v>20</v>
      </c>
      <c r="M22" s="8" t="s">
        <v>202</v>
      </c>
      <c r="N22" s="8"/>
      <c r="O22" s="8">
        <v>50</v>
      </c>
      <c r="P22" s="8" t="s">
        <v>121</v>
      </c>
      <c r="Q22" s="8"/>
      <c r="R22" s="8">
        <v>100</v>
      </c>
      <c r="S22" s="8" t="s">
        <v>173</v>
      </c>
      <c r="T22" s="8"/>
      <c r="U22" s="8">
        <v>5</v>
      </c>
      <c r="V22" s="388"/>
      <c r="W22" s="58" t="s">
        <v>94</v>
      </c>
      <c r="X22" s="59" t="s">
        <v>69</v>
      </c>
      <c r="Y22" s="60">
        <f>AB23</f>
        <v>2.2000000000000002</v>
      </c>
      <c r="Z22" s="81"/>
      <c r="AA22" s="82" t="s">
        <v>25</v>
      </c>
      <c r="AB22" s="83">
        <v>6.2</v>
      </c>
      <c r="AC22" s="83">
        <f>AB22*2</f>
        <v>12.4</v>
      </c>
      <c r="AD22" s="83"/>
      <c r="AE22" s="83">
        <f>AB22*15</f>
        <v>93</v>
      </c>
      <c r="AF22" s="83">
        <f>AC22*4+AE22*4</f>
        <v>421.6</v>
      </c>
    </row>
    <row r="23" spans="2:32" s="84" customFormat="1" ht="27.95" customHeight="1">
      <c r="B23" s="80">
        <v>11</v>
      </c>
      <c r="C23" s="386"/>
      <c r="D23" s="9" t="s">
        <v>264</v>
      </c>
      <c r="E23" s="9"/>
      <c r="F23" s="9">
        <v>10</v>
      </c>
      <c r="G23" s="8"/>
      <c r="H23" s="8"/>
      <c r="I23" s="8"/>
      <c r="J23" s="9" t="s">
        <v>203</v>
      </c>
      <c r="K23" s="9"/>
      <c r="L23" s="9">
        <v>30</v>
      </c>
      <c r="M23" s="8" t="s">
        <v>166</v>
      </c>
      <c r="N23" s="8"/>
      <c r="O23" s="8">
        <v>3</v>
      </c>
      <c r="P23" s="8"/>
      <c r="Q23" s="8"/>
      <c r="R23" s="8"/>
      <c r="S23" s="8" t="s">
        <v>144</v>
      </c>
      <c r="T23" s="8"/>
      <c r="U23" s="8">
        <v>10</v>
      </c>
      <c r="V23" s="388"/>
      <c r="W23" s="63" t="s">
        <v>10</v>
      </c>
      <c r="X23" s="64" t="s">
        <v>70</v>
      </c>
      <c r="Y23" s="60">
        <f>AB24</f>
        <v>1.6</v>
      </c>
      <c r="Z23" s="85"/>
      <c r="AA23" s="86" t="s">
        <v>26</v>
      </c>
      <c r="AB23" s="83">
        <v>2.2000000000000002</v>
      </c>
      <c r="AC23" s="87">
        <f>AB23*7</f>
        <v>15.400000000000002</v>
      </c>
      <c r="AD23" s="83">
        <f>AB23*5</f>
        <v>11</v>
      </c>
      <c r="AE23" s="83" t="s">
        <v>27</v>
      </c>
      <c r="AF23" s="88">
        <f>AC23*4+AD23*9</f>
        <v>160.60000000000002</v>
      </c>
    </row>
    <row r="24" spans="2:32" s="84" customFormat="1" ht="27.95" customHeight="1">
      <c r="B24" s="80" t="s">
        <v>11</v>
      </c>
      <c r="C24" s="386"/>
      <c r="D24" s="9"/>
      <c r="E24" s="9"/>
      <c r="F24" s="9"/>
      <c r="G24" s="8"/>
      <c r="H24" s="68"/>
      <c r="I24" s="8"/>
      <c r="J24" s="7" t="s">
        <v>204</v>
      </c>
      <c r="K24" s="13"/>
      <c r="L24" s="7">
        <v>5</v>
      </c>
      <c r="M24" s="8" t="s">
        <v>183</v>
      </c>
      <c r="N24" s="68"/>
      <c r="O24" s="8">
        <v>1</v>
      </c>
      <c r="P24" s="8"/>
      <c r="Q24" s="68"/>
      <c r="R24" s="8"/>
      <c r="S24" s="9" t="s">
        <v>166</v>
      </c>
      <c r="T24" s="68"/>
      <c r="U24" s="8">
        <v>2</v>
      </c>
      <c r="V24" s="388"/>
      <c r="W24" s="58" t="s">
        <v>95</v>
      </c>
      <c r="X24" s="64" t="s">
        <v>72</v>
      </c>
      <c r="Y24" s="60">
        <f>AB25</f>
        <v>2.5</v>
      </c>
      <c r="Z24" s="81"/>
      <c r="AA24" s="89" t="s">
        <v>28</v>
      </c>
      <c r="AB24" s="83">
        <v>1.6</v>
      </c>
      <c r="AC24" s="83">
        <f>AB24*1</f>
        <v>1.6</v>
      </c>
      <c r="AD24" s="83" t="s">
        <v>27</v>
      </c>
      <c r="AE24" s="83">
        <f>AB24*5</f>
        <v>8</v>
      </c>
      <c r="AF24" s="83">
        <f>AC24*4+AE24*4</f>
        <v>38.4</v>
      </c>
    </row>
    <row r="25" spans="2:32" s="84" customFormat="1" ht="27.95" customHeight="1">
      <c r="B25" s="394" t="s">
        <v>35</v>
      </c>
      <c r="C25" s="386"/>
      <c r="D25" s="9"/>
      <c r="E25" s="9"/>
      <c r="F25" s="9"/>
      <c r="G25" s="8"/>
      <c r="H25" s="68"/>
      <c r="I25" s="8"/>
      <c r="J25" s="7" t="s">
        <v>205</v>
      </c>
      <c r="K25" s="13"/>
      <c r="L25" s="7">
        <v>10</v>
      </c>
      <c r="M25" s="8"/>
      <c r="N25" s="68"/>
      <c r="O25" s="8"/>
      <c r="P25" s="8"/>
      <c r="Q25" s="68"/>
      <c r="R25" s="8"/>
      <c r="S25" s="8"/>
      <c r="T25" s="68"/>
      <c r="U25" s="8"/>
      <c r="V25" s="388"/>
      <c r="W25" s="63" t="s">
        <v>12</v>
      </c>
      <c r="X25" s="64" t="s">
        <v>77</v>
      </c>
      <c r="Y25" s="60">
        <f>AB26</f>
        <v>0</v>
      </c>
      <c r="Z25" s="85"/>
      <c r="AA25" s="89" t="s">
        <v>30</v>
      </c>
      <c r="AB25" s="83">
        <v>2.5</v>
      </c>
      <c r="AC25" s="83"/>
      <c r="AD25" s="83">
        <f>AB25*5</f>
        <v>12.5</v>
      </c>
      <c r="AE25" s="83" t="s">
        <v>27</v>
      </c>
      <c r="AF25" s="83">
        <f>AD25*9</f>
        <v>112.5</v>
      </c>
    </row>
    <row r="26" spans="2:32" s="84" customFormat="1" ht="27.95" customHeight="1">
      <c r="B26" s="394"/>
      <c r="C26" s="386"/>
      <c r="D26" s="9"/>
      <c r="E26" s="9"/>
      <c r="F26" s="9"/>
      <c r="G26" s="90"/>
      <c r="H26" s="68"/>
      <c r="I26" s="8"/>
      <c r="J26" s="7" t="s">
        <v>121</v>
      </c>
      <c r="K26" s="13"/>
      <c r="L26" s="7">
        <v>10</v>
      </c>
      <c r="M26" s="8"/>
      <c r="N26" s="68"/>
      <c r="O26" s="8"/>
      <c r="P26" s="8"/>
      <c r="Q26" s="68"/>
      <c r="R26" s="8"/>
      <c r="S26" s="8"/>
      <c r="T26" s="68"/>
      <c r="U26" s="8"/>
      <c r="V26" s="388"/>
      <c r="W26" s="58" t="s">
        <v>96</v>
      </c>
      <c r="X26" s="117" t="s">
        <v>74</v>
      </c>
      <c r="Y26" s="60">
        <v>0</v>
      </c>
      <c r="Z26" s="81"/>
      <c r="AA26" s="89" t="s">
        <v>31</v>
      </c>
      <c r="AB26" s="83"/>
      <c r="AC26" s="89"/>
      <c r="AD26" s="89"/>
      <c r="AE26" s="89">
        <f>AB26*15</f>
        <v>0</v>
      </c>
      <c r="AF26" s="89"/>
    </row>
    <row r="27" spans="2:32" s="84" customFormat="1" ht="27.95" customHeight="1">
      <c r="B27" s="91" t="s">
        <v>32</v>
      </c>
      <c r="C27" s="92"/>
      <c r="D27" s="68"/>
      <c r="E27" s="68"/>
      <c r="F27" s="8"/>
      <c r="G27" s="8"/>
      <c r="H27" s="68"/>
      <c r="I27" s="8"/>
      <c r="J27" s="8"/>
      <c r="K27" s="68"/>
      <c r="L27" s="8"/>
      <c r="M27" s="8"/>
      <c r="N27" s="68"/>
      <c r="O27" s="8"/>
      <c r="P27" s="8"/>
      <c r="Q27" s="68"/>
      <c r="R27" s="8"/>
      <c r="S27" s="8"/>
      <c r="T27" s="68"/>
      <c r="U27" s="8"/>
      <c r="V27" s="388"/>
      <c r="W27" s="63" t="s">
        <v>13</v>
      </c>
      <c r="X27" s="73"/>
      <c r="Y27" s="60"/>
      <c r="Z27" s="85"/>
      <c r="AA27" s="89"/>
      <c r="AB27" s="83"/>
      <c r="AC27" s="89">
        <f>SUM(AC22:AC26)</f>
        <v>29.400000000000006</v>
      </c>
      <c r="AD27" s="89">
        <f>SUM(AD22:AD26)</f>
        <v>23.5</v>
      </c>
      <c r="AE27" s="89">
        <f>SUM(AE22:AE26)</f>
        <v>101</v>
      </c>
      <c r="AF27" s="89">
        <f>AC27*4+AD27*9+AE27*4</f>
        <v>733.1</v>
      </c>
    </row>
    <row r="28" spans="2:32" s="84" customFormat="1" ht="27.95" customHeight="1" thickBot="1">
      <c r="B28" s="93"/>
      <c r="C28" s="94"/>
      <c r="D28" s="68"/>
      <c r="E28" s="68"/>
      <c r="F28" s="8"/>
      <c r="G28" s="8"/>
      <c r="H28" s="68"/>
      <c r="I28" s="8"/>
      <c r="J28" s="8"/>
      <c r="K28" s="68"/>
      <c r="L28" s="8"/>
      <c r="M28" s="8"/>
      <c r="N28" s="68"/>
      <c r="O28" s="8"/>
      <c r="P28" s="8"/>
      <c r="Q28" s="68"/>
      <c r="R28" s="8"/>
      <c r="S28" s="8"/>
      <c r="T28" s="68"/>
      <c r="U28" s="8"/>
      <c r="V28" s="389"/>
      <c r="W28" s="58" t="s">
        <v>97</v>
      </c>
      <c r="X28" s="78"/>
      <c r="Y28" s="60"/>
      <c r="Z28" s="81"/>
      <c r="AA28" s="85"/>
      <c r="AB28" s="95"/>
      <c r="AC28" s="96">
        <f>AC27*4/AF27</f>
        <v>0.16041467739735374</v>
      </c>
      <c r="AD28" s="96">
        <f>AD27*9/AF27</f>
        <v>0.28850088664575091</v>
      </c>
      <c r="AE28" s="96">
        <f>AE27*4/AF27</f>
        <v>0.55108443595689538</v>
      </c>
      <c r="AF28" s="85"/>
    </row>
    <row r="29" spans="2:32" s="56" customFormat="1" ht="27.95" customHeight="1">
      <c r="B29" s="51">
        <v>1</v>
      </c>
      <c r="C29" s="386"/>
      <c r="D29" s="52" t="str">
        <f>'0103-0119'!N14</f>
        <v>地瓜飯</v>
      </c>
      <c r="E29" s="52" t="s">
        <v>16</v>
      </c>
      <c r="F29" s="3" t="s">
        <v>17</v>
      </c>
      <c r="G29" s="52" t="str">
        <f>'0103-0119'!N15</f>
        <v>三杯雞</v>
      </c>
      <c r="H29" s="52" t="s">
        <v>19</v>
      </c>
      <c r="I29" s="3" t="s">
        <v>17</v>
      </c>
      <c r="J29" s="52" t="str">
        <f>'0103-0119'!N16</f>
        <v>洋蔥豬柳</v>
      </c>
      <c r="K29" s="52" t="s">
        <v>19</v>
      </c>
      <c r="L29" s="3" t="s">
        <v>17</v>
      </c>
      <c r="M29" s="52" t="str">
        <f>'0103-0119'!N17</f>
        <v>螞蟻上樹</v>
      </c>
      <c r="N29" s="52" t="s">
        <v>19</v>
      </c>
      <c r="O29" s="3" t="s">
        <v>17</v>
      </c>
      <c r="P29" s="52" t="str">
        <f>'0103-0119'!N18</f>
        <v>菠菜</v>
      </c>
      <c r="Q29" s="52" t="s">
        <v>20</v>
      </c>
      <c r="R29" s="3" t="s">
        <v>17</v>
      </c>
      <c r="S29" s="52" t="str">
        <f>'0103-0119'!N19</f>
        <v>味噌豆腐湯</v>
      </c>
      <c r="T29" s="52" t="s">
        <v>18</v>
      </c>
      <c r="U29" s="3" t="s">
        <v>17</v>
      </c>
      <c r="V29" s="387"/>
      <c r="W29" s="53" t="s">
        <v>8</v>
      </c>
      <c r="X29" s="54" t="s">
        <v>67</v>
      </c>
      <c r="Y29" s="55">
        <v>5.5</v>
      </c>
      <c r="Z29" s="35"/>
      <c r="AA29" s="35"/>
      <c r="AB29" s="36"/>
      <c r="AC29" s="35" t="s">
        <v>21</v>
      </c>
      <c r="AD29" s="35" t="s">
        <v>22</v>
      </c>
      <c r="AE29" s="35" t="s">
        <v>23</v>
      </c>
      <c r="AF29" s="35" t="s">
        <v>24</v>
      </c>
    </row>
    <row r="30" spans="2:32" ht="27.95" customHeight="1">
      <c r="B30" s="57" t="s">
        <v>9</v>
      </c>
      <c r="C30" s="386"/>
      <c r="D30" s="9" t="s">
        <v>143</v>
      </c>
      <c r="E30" s="9"/>
      <c r="F30" s="9">
        <v>80</v>
      </c>
      <c r="G30" s="8" t="s">
        <v>176</v>
      </c>
      <c r="H30" s="8"/>
      <c r="I30" s="8">
        <v>65</v>
      </c>
      <c r="J30" s="9" t="s">
        <v>206</v>
      </c>
      <c r="K30" s="9"/>
      <c r="L30" s="9">
        <v>30</v>
      </c>
      <c r="M30" s="8" t="s">
        <v>145</v>
      </c>
      <c r="N30" s="8"/>
      <c r="O30" s="8">
        <v>30</v>
      </c>
      <c r="P30" s="8" t="s">
        <v>122</v>
      </c>
      <c r="Q30" s="8"/>
      <c r="R30" s="8">
        <v>100</v>
      </c>
      <c r="S30" s="9" t="s">
        <v>153</v>
      </c>
      <c r="T30" s="8"/>
      <c r="U30" s="8">
        <v>20</v>
      </c>
      <c r="V30" s="388"/>
      <c r="W30" s="58" t="s">
        <v>68</v>
      </c>
      <c r="X30" s="59" t="s">
        <v>69</v>
      </c>
      <c r="Y30" s="60">
        <f>AB31</f>
        <v>2.1</v>
      </c>
      <c r="Z30" s="34"/>
      <c r="AA30" s="61" t="s">
        <v>25</v>
      </c>
      <c r="AB30" s="36">
        <v>6.2</v>
      </c>
      <c r="AC30" s="36">
        <f>AB30*2</f>
        <v>12.4</v>
      </c>
      <c r="AD30" s="36"/>
      <c r="AE30" s="36">
        <f>AB30*15</f>
        <v>93</v>
      </c>
      <c r="AF30" s="36">
        <f>AC30*4+AE30*4</f>
        <v>421.6</v>
      </c>
    </row>
    <row r="31" spans="2:32" ht="27.95" customHeight="1">
      <c r="B31" s="57">
        <v>12</v>
      </c>
      <c r="C31" s="386"/>
      <c r="D31" s="9" t="s">
        <v>249</v>
      </c>
      <c r="E31" s="9"/>
      <c r="F31" s="9">
        <v>30</v>
      </c>
      <c r="G31" s="8" t="s">
        <v>179</v>
      </c>
      <c r="H31" s="8"/>
      <c r="I31" s="8">
        <v>2</v>
      </c>
      <c r="J31" s="9" t="s">
        <v>198</v>
      </c>
      <c r="K31" s="9"/>
      <c r="L31" s="9">
        <v>30</v>
      </c>
      <c r="M31" s="8" t="s">
        <v>193</v>
      </c>
      <c r="N31" s="8"/>
      <c r="O31" s="8">
        <v>15</v>
      </c>
      <c r="P31" s="8"/>
      <c r="Q31" s="8"/>
      <c r="R31" s="8"/>
      <c r="S31" s="9" t="s">
        <v>167</v>
      </c>
      <c r="T31" s="8"/>
      <c r="U31" s="8">
        <v>10</v>
      </c>
      <c r="V31" s="388"/>
      <c r="W31" s="63" t="s">
        <v>10</v>
      </c>
      <c r="X31" s="64" t="s">
        <v>70</v>
      </c>
      <c r="Y31" s="60">
        <f>AB32</f>
        <v>1.5</v>
      </c>
      <c r="Z31" s="35"/>
      <c r="AA31" s="65" t="s">
        <v>26</v>
      </c>
      <c r="AB31" s="36">
        <v>2.1</v>
      </c>
      <c r="AC31" s="66">
        <f>AB31*7</f>
        <v>14.700000000000001</v>
      </c>
      <c r="AD31" s="36">
        <f>AB31*5</f>
        <v>10.5</v>
      </c>
      <c r="AE31" s="36" t="s">
        <v>27</v>
      </c>
      <c r="AF31" s="67">
        <f>AC31*4+AD31*9</f>
        <v>153.30000000000001</v>
      </c>
    </row>
    <row r="32" spans="2:32" ht="27.95" customHeight="1">
      <c r="B32" s="57" t="s">
        <v>11</v>
      </c>
      <c r="C32" s="386"/>
      <c r="D32" s="8"/>
      <c r="E32" s="68"/>
      <c r="F32" s="8"/>
      <c r="G32" s="8" t="s">
        <v>183</v>
      </c>
      <c r="H32" s="68"/>
      <c r="I32" s="8">
        <v>1</v>
      </c>
      <c r="J32" s="9"/>
      <c r="K32" s="9"/>
      <c r="L32" s="9"/>
      <c r="M32" s="8" t="s">
        <v>196</v>
      </c>
      <c r="N32" s="68"/>
      <c r="O32" s="8">
        <v>5</v>
      </c>
      <c r="P32" s="8"/>
      <c r="Q32" s="68"/>
      <c r="R32" s="8"/>
      <c r="S32" s="9"/>
      <c r="T32" s="68"/>
      <c r="U32" s="8"/>
      <c r="V32" s="388"/>
      <c r="W32" s="58" t="s">
        <v>76</v>
      </c>
      <c r="X32" s="64" t="s">
        <v>72</v>
      </c>
      <c r="Y32" s="60">
        <f>AB33</f>
        <v>2.5</v>
      </c>
      <c r="Z32" s="34"/>
      <c r="AA32" s="35" t="s">
        <v>28</v>
      </c>
      <c r="AB32" s="36">
        <v>1.5</v>
      </c>
      <c r="AC32" s="36">
        <f>AB32*1</f>
        <v>1.5</v>
      </c>
      <c r="AD32" s="36" t="s">
        <v>27</v>
      </c>
      <c r="AE32" s="36">
        <f>AB32*5</f>
        <v>7.5</v>
      </c>
      <c r="AF32" s="36">
        <f>AC32*4+AE32*4</f>
        <v>36</v>
      </c>
    </row>
    <row r="33" spans="2:32" ht="27.95" customHeight="1">
      <c r="B33" s="390" t="s">
        <v>36</v>
      </c>
      <c r="C33" s="386"/>
      <c r="D33" s="8"/>
      <c r="E33" s="68"/>
      <c r="F33" s="8"/>
      <c r="G33" s="8"/>
      <c r="H33" s="68"/>
      <c r="I33" s="8"/>
      <c r="J33" s="9"/>
      <c r="K33" s="9"/>
      <c r="L33" s="9"/>
      <c r="M33" s="8" t="s">
        <v>207</v>
      </c>
      <c r="N33" s="68"/>
      <c r="O33" s="8">
        <v>3</v>
      </c>
      <c r="P33" s="8"/>
      <c r="Q33" s="68"/>
      <c r="R33" s="8"/>
      <c r="S33" s="9"/>
      <c r="T33" s="68"/>
      <c r="U33" s="8"/>
      <c r="V33" s="388"/>
      <c r="W33" s="63" t="s">
        <v>12</v>
      </c>
      <c r="X33" s="64" t="s">
        <v>77</v>
      </c>
      <c r="Y33" s="60">
        <v>0</v>
      </c>
      <c r="Z33" s="35"/>
      <c r="AA33" s="35" t="s">
        <v>30</v>
      </c>
      <c r="AB33" s="36">
        <v>2.5</v>
      </c>
      <c r="AC33" s="36"/>
      <c r="AD33" s="36">
        <f>AB33*5</f>
        <v>12.5</v>
      </c>
      <c r="AE33" s="36" t="s">
        <v>27</v>
      </c>
      <c r="AF33" s="36">
        <f>AD33*9</f>
        <v>112.5</v>
      </c>
    </row>
    <row r="34" spans="2:32" ht="27.95" customHeight="1">
      <c r="B34" s="390"/>
      <c r="C34" s="386"/>
      <c r="D34" s="8"/>
      <c r="E34" s="68"/>
      <c r="F34" s="8"/>
      <c r="G34" s="8"/>
      <c r="H34" s="68"/>
      <c r="I34" s="8"/>
      <c r="J34" s="9"/>
      <c r="K34" s="68"/>
      <c r="L34" s="9"/>
      <c r="M34" s="8" t="s">
        <v>208</v>
      </c>
      <c r="N34" s="68"/>
      <c r="O34" s="8">
        <v>3</v>
      </c>
      <c r="P34" s="8"/>
      <c r="Q34" s="68"/>
      <c r="R34" s="8"/>
      <c r="S34" s="9"/>
      <c r="T34" s="68"/>
      <c r="U34" s="8"/>
      <c r="V34" s="388"/>
      <c r="W34" s="58" t="s">
        <v>96</v>
      </c>
      <c r="X34" s="117" t="s">
        <v>74</v>
      </c>
      <c r="Y34" s="60">
        <v>0</v>
      </c>
      <c r="Z34" s="34"/>
      <c r="AA34" s="35" t="s">
        <v>31</v>
      </c>
      <c r="AB34" s="36">
        <v>1</v>
      </c>
      <c r="AE34" s="35">
        <f>AB34*15</f>
        <v>15</v>
      </c>
    </row>
    <row r="35" spans="2:32" ht="27.95" customHeight="1">
      <c r="B35" s="71" t="s">
        <v>32</v>
      </c>
      <c r="C35" s="72"/>
      <c r="D35" s="68"/>
      <c r="E35" s="68"/>
      <c r="F35" s="8"/>
      <c r="G35" s="8"/>
      <c r="H35" s="68"/>
      <c r="I35" s="8"/>
      <c r="J35" s="8"/>
      <c r="K35" s="68"/>
      <c r="L35" s="8"/>
      <c r="M35" s="8"/>
      <c r="N35" s="68"/>
      <c r="O35" s="8"/>
      <c r="P35" s="8"/>
      <c r="Q35" s="68"/>
      <c r="R35" s="8"/>
      <c r="S35" s="8"/>
      <c r="T35" s="68"/>
      <c r="U35" s="8"/>
      <c r="V35" s="388"/>
      <c r="W35" s="63" t="s">
        <v>13</v>
      </c>
      <c r="X35" s="73"/>
      <c r="Y35" s="60"/>
      <c r="Z35" s="35"/>
      <c r="AC35" s="35">
        <f>SUM(AC30:AC34)</f>
        <v>28.6</v>
      </c>
      <c r="AD35" s="35">
        <f>SUM(AD30:AD34)</f>
        <v>23</v>
      </c>
      <c r="AE35" s="35">
        <f>SUM(AE30:AE34)</f>
        <v>115.5</v>
      </c>
      <c r="AF35" s="35">
        <f>AC35*4+AD35*9+AE35*4</f>
        <v>783.4</v>
      </c>
    </row>
    <row r="36" spans="2:32" ht="27.95" customHeight="1">
      <c r="B36" s="74"/>
      <c r="C36" s="75"/>
      <c r="D36" s="68"/>
      <c r="E36" s="68"/>
      <c r="F36" s="8"/>
      <c r="G36" s="8"/>
      <c r="H36" s="68"/>
      <c r="I36" s="8"/>
      <c r="J36" s="8"/>
      <c r="K36" s="68"/>
      <c r="L36" s="8"/>
      <c r="M36" s="8"/>
      <c r="N36" s="68"/>
      <c r="O36" s="8"/>
      <c r="P36" s="8"/>
      <c r="Q36" s="68"/>
      <c r="R36" s="8"/>
      <c r="S36" s="8"/>
      <c r="T36" s="68"/>
      <c r="U36" s="8"/>
      <c r="V36" s="389"/>
      <c r="W36" s="58" t="s">
        <v>98</v>
      </c>
      <c r="X36" s="69"/>
      <c r="Y36" s="60"/>
      <c r="Z36" s="34"/>
      <c r="AC36" s="76">
        <f>AC35*4/AF35</f>
        <v>0.14603012509573654</v>
      </c>
      <c r="AD36" s="76">
        <f>AD35*9/AF35</f>
        <v>0.26423283124840441</v>
      </c>
      <c r="AE36" s="76">
        <f>AE35*4/AF35</f>
        <v>0.58973704365585911</v>
      </c>
    </row>
    <row r="37" spans="2:32" s="56" customFormat="1" ht="27.95" customHeight="1">
      <c r="B37" s="51">
        <v>1</v>
      </c>
      <c r="C37" s="386"/>
      <c r="D37" s="52" t="str">
        <f>'0103-0119'!R14</f>
        <v>什錦蛋炒飯</v>
      </c>
      <c r="E37" s="52" t="s">
        <v>16</v>
      </c>
      <c r="F37" s="3" t="s">
        <v>17</v>
      </c>
      <c r="G37" s="52" t="str">
        <f>'0103-0119'!R15</f>
        <v>檸檬雞翅</v>
      </c>
      <c r="H37" s="52" t="s">
        <v>49</v>
      </c>
      <c r="I37" s="3" t="s">
        <v>17</v>
      </c>
      <c r="J37" s="52" t="str">
        <f>'0103-0119'!R16</f>
        <v>柳葉魚（炸）（成）（海）</v>
      </c>
      <c r="K37" s="52" t="s">
        <v>42</v>
      </c>
      <c r="L37" s="3" t="s">
        <v>17</v>
      </c>
      <c r="M37" s="52" t="str">
        <f>'0103-0119'!R17</f>
        <v>滷味</v>
      </c>
      <c r="N37" s="52" t="s">
        <v>39</v>
      </c>
      <c r="O37" s="3" t="s">
        <v>17</v>
      </c>
      <c r="P37" s="52" t="str">
        <f>'0103-0119'!R18</f>
        <v>大白菜</v>
      </c>
      <c r="Q37" s="52" t="s">
        <v>20</v>
      </c>
      <c r="R37" s="3" t="s">
        <v>17</v>
      </c>
      <c r="S37" s="52" t="str">
        <f>'0103-0119'!R19</f>
        <v>冬瓜薑絲湯</v>
      </c>
      <c r="T37" s="52" t="s">
        <v>18</v>
      </c>
      <c r="U37" s="3" t="s">
        <v>17</v>
      </c>
      <c r="V37" s="387"/>
      <c r="W37" s="53" t="s">
        <v>8</v>
      </c>
      <c r="X37" s="54" t="s">
        <v>67</v>
      </c>
      <c r="Y37" s="55">
        <v>5</v>
      </c>
      <c r="Z37" s="35"/>
      <c r="AA37" s="35"/>
      <c r="AB37" s="36"/>
      <c r="AC37" s="35" t="s">
        <v>21</v>
      </c>
      <c r="AD37" s="35" t="s">
        <v>22</v>
      </c>
      <c r="AE37" s="35" t="s">
        <v>23</v>
      </c>
      <c r="AF37" s="35" t="s">
        <v>24</v>
      </c>
    </row>
    <row r="38" spans="2:32" ht="27.95" customHeight="1">
      <c r="B38" s="57" t="s">
        <v>9</v>
      </c>
      <c r="C38" s="386"/>
      <c r="D38" s="7" t="s">
        <v>231</v>
      </c>
      <c r="E38" s="7"/>
      <c r="F38" s="7">
        <v>100</v>
      </c>
      <c r="G38" s="8" t="s">
        <v>209</v>
      </c>
      <c r="H38" s="9"/>
      <c r="I38" s="8">
        <v>70</v>
      </c>
      <c r="J38" s="8" t="s">
        <v>210</v>
      </c>
      <c r="K38" s="8" t="s">
        <v>211</v>
      </c>
      <c r="L38" s="8">
        <v>20</v>
      </c>
      <c r="M38" s="8" t="s">
        <v>152</v>
      </c>
      <c r="N38" s="8"/>
      <c r="O38" s="8">
        <v>10</v>
      </c>
      <c r="P38" s="8" t="s">
        <v>123</v>
      </c>
      <c r="Q38" s="9"/>
      <c r="R38" s="8">
        <v>100</v>
      </c>
      <c r="S38" s="99" t="s">
        <v>270</v>
      </c>
      <c r="T38" s="8"/>
      <c r="U38" s="8">
        <v>15</v>
      </c>
      <c r="V38" s="388"/>
      <c r="W38" s="58" t="s">
        <v>85</v>
      </c>
      <c r="X38" s="59" t="s">
        <v>69</v>
      </c>
      <c r="Y38" s="60">
        <f>AB39</f>
        <v>2.2000000000000002</v>
      </c>
      <c r="Z38" s="34"/>
      <c r="AA38" s="61" t="s">
        <v>25</v>
      </c>
      <c r="AB38" s="36">
        <v>6</v>
      </c>
      <c r="AC38" s="36">
        <f>AB38*2</f>
        <v>12</v>
      </c>
      <c r="AD38" s="36"/>
      <c r="AE38" s="36">
        <f>AB38*15</f>
        <v>90</v>
      </c>
      <c r="AF38" s="36">
        <f>AC38*4+AE38*4</f>
        <v>408</v>
      </c>
    </row>
    <row r="39" spans="2:32" ht="27.95" customHeight="1">
      <c r="B39" s="57">
        <v>13</v>
      </c>
      <c r="C39" s="386"/>
      <c r="D39" s="7" t="s">
        <v>232</v>
      </c>
      <c r="E39" s="7"/>
      <c r="F39" s="7">
        <v>30</v>
      </c>
      <c r="G39" s="8" t="s">
        <v>212</v>
      </c>
      <c r="H39" s="9"/>
      <c r="I39" s="8">
        <v>3</v>
      </c>
      <c r="J39" s="8"/>
      <c r="K39" s="8"/>
      <c r="L39" s="8"/>
      <c r="M39" s="8" t="s">
        <v>203</v>
      </c>
      <c r="N39" s="8"/>
      <c r="O39" s="8">
        <v>20</v>
      </c>
      <c r="P39" s="8"/>
      <c r="Q39" s="68"/>
      <c r="R39" s="8"/>
      <c r="S39" s="8" t="s">
        <v>271</v>
      </c>
      <c r="T39" s="8"/>
      <c r="U39" s="8">
        <v>3</v>
      </c>
      <c r="V39" s="388"/>
      <c r="W39" s="63" t="s">
        <v>10</v>
      </c>
      <c r="X39" s="64" t="s">
        <v>70</v>
      </c>
      <c r="Y39" s="60">
        <f>AB40</f>
        <v>1.7</v>
      </c>
      <c r="Z39" s="35"/>
      <c r="AA39" s="65" t="s">
        <v>26</v>
      </c>
      <c r="AB39" s="36">
        <v>2.2000000000000002</v>
      </c>
      <c r="AC39" s="66">
        <f>AB39*7</f>
        <v>15.400000000000002</v>
      </c>
      <c r="AD39" s="36">
        <f>AB39*5</f>
        <v>11</v>
      </c>
      <c r="AE39" s="36" t="s">
        <v>27</v>
      </c>
      <c r="AF39" s="67">
        <f>AC39*4+AD39*9</f>
        <v>160.60000000000002</v>
      </c>
    </row>
    <row r="40" spans="2:32" ht="27.95" customHeight="1">
      <c r="B40" s="57" t="s">
        <v>11</v>
      </c>
      <c r="C40" s="386"/>
      <c r="D40" s="7" t="s">
        <v>233</v>
      </c>
      <c r="E40" s="13"/>
      <c r="F40" s="7">
        <v>5</v>
      </c>
      <c r="G40" s="8"/>
      <c r="H40" s="9"/>
      <c r="I40" s="8"/>
      <c r="J40" s="8"/>
      <c r="K40" s="68"/>
      <c r="L40" s="8"/>
      <c r="M40" s="8" t="s">
        <v>121</v>
      </c>
      <c r="N40" s="68"/>
      <c r="O40" s="8">
        <v>30</v>
      </c>
      <c r="P40" s="8"/>
      <c r="Q40" s="68"/>
      <c r="R40" s="8"/>
      <c r="S40" s="9"/>
      <c r="T40" s="8"/>
      <c r="U40" s="8"/>
      <c r="V40" s="388"/>
      <c r="W40" s="58" t="s">
        <v>79</v>
      </c>
      <c r="X40" s="64" t="s">
        <v>72</v>
      </c>
      <c r="Y40" s="60">
        <f>AB41</f>
        <v>2.5</v>
      </c>
      <c r="Z40" s="34"/>
      <c r="AA40" s="35" t="s">
        <v>28</v>
      </c>
      <c r="AB40" s="36">
        <v>1.7</v>
      </c>
      <c r="AC40" s="36">
        <f>AB40*1</f>
        <v>1.7</v>
      </c>
      <c r="AD40" s="36" t="s">
        <v>27</v>
      </c>
      <c r="AE40" s="36">
        <f>AB40*5</f>
        <v>8.5</v>
      </c>
      <c r="AF40" s="36">
        <f>AC40*4+AE40*4</f>
        <v>40.799999999999997</v>
      </c>
    </row>
    <row r="41" spans="2:32" ht="27.95" customHeight="1">
      <c r="B41" s="390" t="s">
        <v>29</v>
      </c>
      <c r="C41" s="386"/>
      <c r="D41" s="7" t="s">
        <v>234</v>
      </c>
      <c r="E41" s="13"/>
      <c r="F41" s="7">
        <v>3</v>
      </c>
      <c r="G41" s="8"/>
      <c r="H41" s="9"/>
      <c r="I41" s="8"/>
      <c r="J41" s="8"/>
      <c r="K41" s="68"/>
      <c r="L41" s="8"/>
      <c r="M41" s="8" t="s">
        <v>213</v>
      </c>
      <c r="N41" s="68"/>
      <c r="O41" s="8">
        <v>10</v>
      </c>
      <c r="P41" s="8"/>
      <c r="Q41" s="9"/>
      <c r="R41" s="8"/>
      <c r="S41" s="9"/>
      <c r="T41" s="8"/>
      <c r="U41" s="8"/>
      <c r="V41" s="388"/>
      <c r="W41" s="63" t="s">
        <v>86</v>
      </c>
      <c r="X41" s="64" t="s">
        <v>77</v>
      </c>
      <c r="Y41" s="60">
        <f>AB42</f>
        <v>0</v>
      </c>
      <c r="Z41" s="35"/>
      <c r="AA41" s="35" t="s">
        <v>30</v>
      </c>
      <c r="AB41" s="36">
        <v>2.5</v>
      </c>
      <c r="AC41" s="36"/>
      <c r="AD41" s="36">
        <f>AB41*5</f>
        <v>12.5</v>
      </c>
      <c r="AE41" s="36" t="s">
        <v>27</v>
      </c>
      <c r="AF41" s="36">
        <f>AD41*9</f>
        <v>112.5</v>
      </c>
    </row>
    <row r="42" spans="2:32" ht="27.95" customHeight="1">
      <c r="B42" s="390"/>
      <c r="C42" s="386"/>
      <c r="D42" s="9"/>
      <c r="E42" s="9"/>
      <c r="F42" s="9"/>
      <c r="G42" s="8"/>
      <c r="H42" s="68"/>
      <c r="I42" s="8"/>
      <c r="J42" s="8"/>
      <c r="K42" s="68"/>
      <c r="L42" s="8"/>
      <c r="M42" s="8" t="s">
        <v>214</v>
      </c>
      <c r="N42" s="68"/>
      <c r="O42" s="8">
        <v>10</v>
      </c>
      <c r="P42" s="8"/>
      <c r="Q42" s="68"/>
      <c r="R42" s="8"/>
      <c r="S42" s="9"/>
      <c r="T42" s="68"/>
      <c r="U42" s="9"/>
      <c r="V42" s="388"/>
      <c r="W42" s="58" t="s">
        <v>80</v>
      </c>
      <c r="X42" s="117" t="s">
        <v>74</v>
      </c>
      <c r="Y42" s="60">
        <v>0</v>
      </c>
      <c r="Z42" s="34"/>
      <c r="AA42" s="35" t="s">
        <v>31</v>
      </c>
      <c r="AE42" s="35">
        <f>AB42*15</f>
        <v>0</v>
      </c>
    </row>
    <row r="43" spans="2:32" ht="27.95" customHeight="1">
      <c r="B43" s="71" t="s">
        <v>32</v>
      </c>
      <c r="C43" s="72"/>
      <c r="D43" s="68"/>
      <c r="E43" s="68"/>
      <c r="F43" s="8"/>
      <c r="G43" s="8"/>
      <c r="H43" s="68"/>
      <c r="I43" s="8"/>
      <c r="J43" s="9"/>
      <c r="K43" s="68"/>
      <c r="L43" s="9"/>
      <c r="M43" s="8" t="s">
        <v>215</v>
      </c>
      <c r="N43" s="68"/>
      <c r="O43" s="8">
        <v>10</v>
      </c>
      <c r="P43" s="8"/>
      <c r="Q43" s="68"/>
      <c r="R43" s="8"/>
      <c r="S43" s="9"/>
      <c r="T43" s="68"/>
      <c r="U43" s="9"/>
      <c r="V43" s="388"/>
      <c r="W43" s="63" t="s">
        <v>13</v>
      </c>
      <c r="X43" s="73"/>
      <c r="Y43" s="60"/>
      <c r="Z43" s="35"/>
      <c r="AC43" s="35">
        <f>SUM(AC38:AC42)</f>
        <v>29.1</v>
      </c>
      <c r="AD43" s="35">
        <f>SUM(AD38:AD42)</f>
        <v>23.5</v>
      </c>
      <c r="AE43" s="35">
        <f>SUM(AE38:AE42)</f>
        <v>98.5</v>
      </c>
      <c r="AF43" s="35">
        <f>AC43*4+AD43*9+AE43*4</f>
        <v>721.9</v>
      </c>
    </row>
    <row r="44" spans="2:32" ht="27.95" customHeight="1" thickBot="1">
      <c r="B44" s="100"/>
      <c r="C44" s="75"/>
      <c r="D44" s="101"/>
      <c r="E44" s="101"/>
      <c r="F44" s="102"/>
      <c r="G44" s="102"/>
      <c r="H44" s="101"/>
      <c r="I44" s="102"/>
      <c r="J44" s="102"/>
      <c r="K44" s="101"/>
      <c r="L44" s="102"/>
      <c r="M44" s="102"/>
      <c r="N44" s="101"/>
      <c r="O44" s="102"/>
      <c r="P44" s="102"/>
      <c r="Q44" s="101"/>
      <c r="R44" s="102"/>
      <c r="S44" s="102"/>
      <c r="T44" s="101"/>
      <c r="U44" s="102"/>
      <c r="V44" s="389"/>
      <c r="W44" s="58" t="s">
        <v>87</v>
      </c>
      <c r="X44" s="78"/>
      <c r="Y44" s="60"/>
      <c r="Z44" s="34"/>
      <c r="AC44" s="76">
        <f>AC43*4/AF43</f>
        <v>0.1612411691369996</v>
      </c>
      <c r="AD44" s="76">
        <f>AD43*9/AF43</f>
        <v>0.29297686660202243</v>
      </c>
      <c r="AE44" s="76">
        <f>AE43*4/AF43</f>
        <v>0.54578196426097803</v>
      </c>
    </row>
    <row r="45" spans="2:32" s="109" customFormat="1" ht="21.75" customHeight="1">
      <c r="B45" s="106"/>
      <c r="C45" s="35"/>
      <c r="D45" s="62"/>
      <c r="E45" s="107"/>
      <c r="F45" s="62"/>
      <c r="G45" s="62"/>
      <c r="H45" s="107"/>
      <c r="I45" s="62"/>
      <c r="J45" s="395"/>
      <c r="K45" s="395"/>
      <c r="L45" s="395"/>
      <c r="M45" s="395"/>
      <c r="N45" s="395"/>
      <c r="O45" s="395"/>
      <c r="P45" s="395"/>
      <c r="Q45" s="395"/>
      <c r="R45" s="395"/>
      <c r="S45" s="395"/>
      <c r="T45" s="395"/>
      <c r="U45" s="395"/>
      <c r="V45" s="395"/>
      <c r="W45" s="395"/>
      <c r="X45" s="395"/>
      <c r="Y45" s="395"/>
      <c r="Z45" s="108"/>
      <c r="AA45" s="89"/>
      <c r="AB45" s="83"/>
      <c r="AC45" s="89"/>
      <c r="AD45" s="89"/>
      <c r="AE45" s="89"/>
      <c r="AF45" s="89"/>
    </row>
    <row r="46" spans="2:32">
      <c r="B46" s="83"/>
      <c r="C46" s="109"/>
      <c r="D46" s="396"/>
      <c r="E46" s="396"/>
      <c r="F46" s="397"/>
      <c r="G46" s="397"/>
      <c r="H46" s="110"/>
      <c r="I46" s="35"/>
      <c r="J46" s="35"/>
      <c r="K46" s="110"/>
      <c r="L46" s="35"/>
      <c r="N46" s="110"/>
      <c r="O46" s="35"/>
      <c r="Q46" s="110"/>
      <c r="R46" s="35"/>
      <c r="T46" s="110"/>
      <c r="U46" s="35"/>
      <c r="V46" s="111"/>
      <c r="Y46" s="114"/>
    </row>
    <row r="47" spans="2:32">
      <c r="Y47" s="114"/>
    </row>
    <row r="48" spans="2:32">
      <c r="Y48" s="114"/>
    </row>
    <row r="49" spans="25:25">
      <c r="Y49" s="114"/>
    </row>
    <row r="50" spans="25:25">
      <c r="Y50" s="114"/>
    </row>
    <row r="51" spans="25:25">
      <c r="Y51" s="114"/>
    </row>
    <row r="52" spans="25:25">
      <c r="Y52" s="114"/>
    </row>
  </sheetData>
  <mergeCells count="19">
    <mergeCell ref="B25:B26"/>
    <mergeCell ref="B33:B34"/>
    <mergeCell ref="B41:B42"/>
    <mergeCell ref="C13:C18"/>
    <mergeCell ref="V13:V20"/>
    <mergeCell ref="B17:B18"/>
    <mergeCell ref="B1:Y1"/>
    <mergeCell ref="B2:G2"/>
    <mergeCell ref="C5:C10"/>
    <mergeCell ref="V5:V12"/>
    <mergeCell ref="B9:B10"/>
    <mergeCell ref="D46:G46"/>
    <mergeCell ref="C29:C34"/>
    <mergeCell ref="V29:V36"/>
    <mergeCell ref="C21:C26"/>
    <mergeCell ref="V21:V28"/>
    <mergeCell ref="C37:C42"/>
    <mergeCell ref="V37:V44"/>
    <mergeCell ref="J45:Y45"/>
  </mergeCells>
  <phoneticPr fontId="19" type="noConversion"/>
  <pageMargins left="0.97" right="0.17" top="0.18" bottom="0.17" header="0.5" footer="0.23"/>
  <pageSetup paperSize="9" scale="4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F52"/>
  <sheetViews>
    <sheetView zoomScale="60" workbookViewId="0">
      <selection activeCell="Q20" sqref="Q20"/>
    </sheetView>
  </sheetViews>
  <sheetFormatPr defaultRowHeight="20.25"/>
  <cols>
    <col min="1" max="1" width="1.875" style="62" customWidth="1"/>
    <col min="2" max="2" width="4.875" style="106" customWidth="1"/>
    <col min="3" max="3" width="0" style="62" hidden="1" customWidth="1"/>
    <col min="4" max="4" width="18.625" style="62" customWidth="1"/>
    <col min="5" max="5" width="5.625" style="107" customWidth="1"/>
    <col min="6" max="6" width="9.625" style="62" customWidth="1"/>
    <col min="7" max="7" width="18.625" style="62" customWidth="1"/>
    <col min="8" max="8" width="5.625" style="107" customWidth="1"/>
    <col min="9" max="9" width="9.625" style="62" customWidth="1"/>
    <col min="10" max="10" width="18.625" style="62" customWidth="1"/>
    <col min="11" max="11" width="5.625" style="107" customWidth="1"/>
    <col min="12" max="12" width="9.625" style="62" customWidth="1"/>
    <col min="13" max="13" width="18.625" style="62" customWidth="1"/>
    <col min="14" max="14" width="5.625" style="107" customWidth="1"/>
    <col min="15" max="15" width="9.625" style="62" customWidth="1"/>
    <col min="16" max="16" width="18.625" style="62" customWidth="1"/>
    <col min="17" max="17" width="5.625" style="107" customWidth="1"/>
    <col min="18" max="18" width="9.625" style="62" customWidth="1"/>
    <col min="19" max="19" width="18.625" style="62" customWidth="1"/>
    <col min="20" max="20" width="5.625" style="107" customWidth="1"/>
    <col min="21" max="21" width="9.625" style="62" customWidth="1"/>
    <col min="22" max="22" width="5.25" style="115" customWidth="1"/>
    <col min="23" max="23" width="11.75" style="112" customWidth="1"/>
    <col min="24" max="24" width="11.25" style="113" customWidth="1"/>
    <col min="25" max="25" width="6.625" style="116" customWidth="1"/>
    <col min="26" max="26" width="6.625" style="62" customWidth="1"/>
    <col min="27" max="27" width="6" style="35" hidden="1" customWidth="1"/>
    <col min="28" max="28" width="5.5" style="36" hidden="1" customWidth="1"/>
    <col min="29" max="29" width="7.75" style="35" hidden="1" customWidth="1"/>
    <col min="30" max="30" width="8" style="35" hidden="1" customWidth="1"/>
    <col min="31" max="31" width="7.875" style="35" hidden="1" customWidth="1"/>
    <col min="32" max="32" width="7.5" style="35" hidden="1" customWidth="1"/>
    <col min="33" max="16384" width="9" style="62"/>
  </cols>
  <sheetData>
    <row r="1" spans="2:32" s="22" customFormat="1" ht="38.25">
      <c r="B1" s="391" t="s">
        <v>227</v>
      </c>
      <c r="C1" s="391"/>
      <c r="D1" s="391"/>
      <c r="E1" s="391"/>
      <c r="F1" s="391"/>
      <c r="G1" s="391"/>
      <c r="H1" s="391"/>
      <c r="I1" s="391"/>
      <c r="J1" s="391"/>
      <c r="K1" s="391"/>
      <c r="L1" s="391"/>
      <c r="M1" s="391"/>
      <c r="N1" s="391"/>
      <c r="O1" s="391"/>
      <c r="P1" s="391"/>
      <c r="Q1" s="391"/>
      <c r="R1" s="391"/>
      <c r="S1" s="391"/>
      <c r="T1" s="391"/>
      <c r="U1" s="391"/>
      <c r="V1" s="391"/>
      <c r="W1" s="391"/>
      <c r="X1" s="391"/>
      <c r="Y1" s="391"/>
      <c r="Z1" s="21"/>
      <c r="AB1" s="23"/>
    </row>
    <row r="2" spans="2:32" s="22" customFormat="1" ht="13.5" customHeight="1">
      <c r="B2" s="392"/>
      <c r="C2" s="393"/>
      <c r="D2" s="393"/>
      <c r="E2" s="393"/>
      <c r="F2" s="393"/>
      <c r="G2" s="393"/>
      <c r="H2" s="24"/>
      <c r="I2" s="21"/>
      <c r="J2" s="21"/>
      <c r="K2" s="24"/>
      <c r="L2" s="21"/>
      <c r="M2" s="21"/>
      <c r="N2" s="24"/>
      <c r="O2" s="21"/>
      <c r="P2" s="21"/>
      <c r="Q2" s="24"/>
      <c r="R2" s="21"/>
      <c r="S2" s="21"/>
      <c r="T2" s="24"/>
      <c r="U2" s="21"/>
      <c r="V2" s="25"/>
      <c r="W2" s="26"/>
      <c r="X2" s="27"/>
      <c r="Y2" s="26"/>
      <c r="Z2" s="21"/>
      <c r="AB2" s="23"/>
    </row>
    <row r="3" spans="2:32" s="35" customFormat="1" ht="32.25" customHeight="1" thickBot="1">
      <c r="B3" s="118" t="s">
        <v>38</v>
      </c>
      <c r="C3" s="28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2"/>
      <c r="T3" s="29"/>
      <c r="U3" s="29"/>
      <c r="V3" s="30"/>
      <c r="W3" s="31"/>
      <c r="X3" s="32"/>
      <c r="Y3" s="33"/>
      <c r="Z3" s="34"/>
      <c r="AB3" s="36"/>
    </row>
    <row r="4" spans="2:32" s="50" customFormat="1" ht="43.5">
      <c r="B4" s="37" t="s">
        <v>0</v>
      </c>
      <c r="C4" s="38" t="s">
        <v>1</v>
      </c>
      <c r="D4" s="39" t="s">
        <v>2</v>
      </c>
      <c r="E4" s="40" t="s">
        <v>37</v>
      </c>
      <c r="F4" s="39"/>
      <c r="G4" s="39" t="s">
        <v>3</v>
      </c>
      <c r="H4" s="40" t="s">
        <v>37</v>
      </c>
      <c r="I4" s="39"/>
      <c r="J4" s="39" t="s">
        <v>4</v>
      </c>
      <c r="K4" s="40" t="s">
        <v>37</v>
      </c>
      <c r="L4" s="41"/>
      <c r="M4" s="39" t="s">
        <v>4</v>
      </c>
      <c r="N4" s="40" t="s">
        <v>37</v>
      </c>
      <c r="O4" s="39"/>
      <c r="P4" s="39" t="s">
        <v>4</v>
      </c>
      <c r="Q4" s="40" t="s">
        <v>37</v>
      </c>
      <c r="R4" s="39"/>
      <c r="S4" s="42" t="s">
        <v>5</v>
      </c>
      <c r="T4" s="40" t="s">
        <v>37</v>
      </c>
      <c r="U4" s="39"/>
      <c r="V4" s="1" t="s">
        <v>6</v>
      </c>
      <c r="W4" s="43" t="s">
        <v>7</v>
      </c>
      <c r="X4" s="44" t="s">
        <v>14</v>
      </c>
      <c r="Y4" s="45" t="s">
        <v>15</v>
      </c>
      <c r="Z4" s="46"/>
      <c r="AA4" s="47"/>
      <c r="AB4" s="48"/>
      <c r="AC4" s="49"/>
      <c r="AD4" s="49"/>
      <c r="AE4" s="49"/>
      <c r="AF4" s="49"/>
    </row>
    <row r="5" spans="2:32" s="56" customFormat="1" ht="42.75" customHeight="1">
      <c r="B5" s="51">
        <v>1</v>
      </c>
      <c r="C5" s="386"/>
      <c r="D5" s="2" t="str">
        <f>'0103-0119'!B23</f>
        <v>QQ白飯</v>
      </c>
      <c r="E5" s="2" t="s">
        <v>16</v>
      </c>
      <c r="F5" s="3" t="s">
        <v>17</v>
      </c>
      <c r="G5" s="2" t="str">
        <f>'0103-0119'!B24</f>
        <v>醬燒里肌</v>
      </c>
      <c r="H5" s="2" t="s">
        <v>39</v>
      </c>
      <c r="I5" s="3" t="s">
        <v>17</v>
      </c>
      <c r="J5" s="2" t="str">
        <f>'0103-0119'!B25</f>
        <v>滿漢香腸(加)</v>
      </c>
      <c r="K5" s="2" t="s">
        <v>43</v>
      </c>
      <c r="L5" s="3" t="s">
        <v>17</v>
      </c>
      <c r="M5" s="2" t="str">
        <f>'0103-0119'!B26</f>
        <v>鮮菇什錦</v>
      </c>
      <c r="N5" s="2" t="s">
        <v>18</v>
      </c>
      <c r="O5" s="3" t="s">
        <v>17</v>
      </c>
      <c r="P5" s="2" t="str">
        <f>'0103-0119'!B27</f>
        <v>油菜</v>
      </c>
      <c r="Q5" s="2" t="s">
        <v>20</v>
      </c>
      <c r="R5" s="3" t="s">
        <v>17</v>
      </c>
      <c r="S5" s="2" t="str">
        <f>'0103-0119'!B28</f>
        <v>玉米濃湯(芡)</v>
      </c>
      <c r="T5" s="2" t="s">
        <v>18</v>
      </c>
      <c r="U5" s="3" t="s">
        <v>17</v>
      </c>
      <c r="V5" s="387"/>
      <c r="W5" s="53" t="s">
        <v>8</v>
      </c>
      <c r="X5" s="54" t="s">
        <v>67</v>
      </c>
      <c r="Y5" s="55">
        <v>5</v>
      </c>
      <c r="Z5" s="35"/>
      <c r="AA5" s="35"/>
      <c r="AB5" s="36"/>
      <c r="AC5" s="35" t="s">
        <v>21</v>
      </c>
      <c r="AD5" s="35" t="s">
        <v>22</v>
      </c>
      <c r="AE5" s="35" t="s">
        <v>23</v>
      </c>
      <c r="AF5" s="35" t="s">
        <v>24</v>
      </c>
    </row>
    <row r="6" spans="2:32" ht="27.95" customHeight="1">
      <c r="B6" s="57" t="s">
        <v>9</v>
      </c>
      <c r="C6" s="386"/>
      <c r="D6" s="8" t="s">
        <v>143</v>
      </c>
      <c r="E6" s="8"/>
      <c r="F6" s="8">
        <v>100</v>
      </c>
      <c r="G6" s="8" t="s">
        <v>153</v>
      </c>
      <c r="H6" s="6"/>
      <c r="I6" s="8">
        <v>70</v>
      </c>
      <c r="J6" s="9" t="s">
        <v>267</v>
      </c>
      <c r="K6" s="8" t="s">
        <v>268</v>
      </c>
      <c r="L6" s="9">
        <v>30</v>
      </c>
      <c r="M6" s="8" t="s">
        <v>188</v>
      </c>
      <c r="N6" s="9"/>
      <c r="O6" s="8">
        <v>50</v>
      </c>
      <c r="P6" s="7" t="s">
        <v>119</v>
      </c>
      <c r="Q6" s="7"/>
      <c r="R6" s="7">
        <v>100</v>
      </c>
      <c r="S6" s="6" t="s">
        <v>186</v>
      </c>
      <c r="T6" s="7"/>
      <c r="U6" s="7">
        <v>20</v>
      </c>
      <c r="V6" s="388"/>
      <c r="W6" s="58" t="s">
        <v>81</v>
      </c>
      <c r="X6" s="59" t="s">
        <v>69</v>
      </c>
      <c r="Y6" s="60">
        <f>AB7</f>
        <v>2</v>
      </c>
      <c r="Z6" s="34"/>
      <c r="AA6" s="61" t="s">
        <v>25</v>
      </c>
      <c r="AB6" s="36">
        <v>6</v>
      </c>
      <c r="AC6" s="36">
        <f>AB6*2</f>
        <v>12</v>
      </c>
      <c r="AD6" s="36"/>
      <c r="AE6" s="36">
        <f>AB6*15</f>
        <v>90</v>
      </c>
      <c r="AF6" s="36">
        <f>AC6*4+AE6*4</f>
        <v>408</v>
      </c>
    </row>
    <row r="7" spans="2:32" ht="27.95" customHeight="1">
      <c r="B7" s="57">
        <v>16</v>
      </c>
      <c r="C7" s="386"/>
      <c r="D7" s="8"/>
      <c r="E7" s="8"/>
      <c r="F7" s="8"/>
      <c r="G7" s="8" t="s">
        <v>152</v>
      </c>
      <c r="H7" s="6"/>
      <c r="I7" s="8">
        <v>5</v>
      </c>
      <c r="J7" s="9"/>
      <c r="K7" s="8"/>
      <c r="L7" s="9"/>
      <c r="M7" s="8" t="s">
        <v>216</v>
      </c>
      <c r="N7" s="9"/>
      <c r="O7" s="8">
        <v>10</v>
      </c>
      <c r="P7" s="7"/>
      <c r="Q7" s="7"/>
      <c r="R7" s="7"/>
      <c r="S7" s="6" t="s">
        <v>144</v>
      </c>
      <c r="T7" s="7"/>
      <c r="U7" s="7"/>
      <c r="V7" s="388"/>
      <c r="W7" s="63" t="s">
        <v>10</v>
      </c>
      <c r="X7" s="64" t="s">
        <v>70</v>
      </c>
      <c r="Y7" s="60">
        <f>AB8</f>
        <v>1.5</v>
      </c>
      <c r="Z7" s="35"/>
      <c r="AA7" s="65" t="s">
        <v>26</v>
      </c>
      <c r="AB7" s="36">
        <v>2</v>
      </c>
      <c r="AC7" s="66">
        <f>AB7*7</f>
        <v>14</v>
      </c>
      <c r="AD7" s="36">
        <f>AB7*5</f>
        <v>10</v>
      </c>
      <c r="AE7" s="36" t="s">
        <v>27</v>
      </c>
      <c r="AF7" s="67">
        <f>AC7*4+AD7*9</f>
        <v>146</v>
      </c>
    </row>
    <row r="8" spans="2:32" ht="27.95" customHeight="1">
      <c r="B8" s="57" t="s">
        <v>11</v>
      </c>
      <c r="C8" s="386"/>
      <c r="D8" s="8"/>
      <c r="E8" s="68"/>
      <c r="F8" s="8"/>
      <c r="G8" s="7"/>
      <c r="H8" s="13"/>
      <c r="I8" s="7"/>
      <c r="J8" s="9"/>
      <c r="K8" s="68"/>
      <c r="L8" s="9"/>
      <c r="M8" s="9" t="s">
        <v>217</v>
      </c>
      <c r="N8" s="13"/>
      <c r="O8" s="8">
        <v>3</v>
      </c>
      <c r="P8" s="7"/>
      <c r="Q8" s="13"/>
      <c r="R8" s="7"/>
      <c r="S8" s="6"/>
      <c r="T8" s="13"/>
      <c r="U8" s="7"/>
      <c r="V8" s="388"/>
      <c r="W8" s="58" t="s">
        <v>78</v>
      </c>
      <c r="X8" s="64" t="s">
        <v>72</v>
      </c>
      <c r="Y8" s="60">
        <f>AB9</f>
        <v>2.5</v>
      </c>
      <c r="Z8" s="34"/>
      <c r="AA8" s="35" t="s">
        <v>28</v>
      </c>
      <c r="AB8" s="36">
        <v>1.5</v>
      </c>
      <c r="AC8" s="36">
        <f>AB8*1</f>
        <v>1.5</v>
      </c>
      <c r="AD8" s="36" t="s">
        <v>27</v>
      </c>
      <c r="AE8" s="36">
        <f>AB8*5</f>
        <v>7.5</v>
      </c>
      <c r="AF8" s="36">
        <f>AC8*4+AE8*4</f>
        <v>36</v>
      </c>
    </row>
    <row r="9" spans="2:32" ht="27.95" customHeight="1">
      <c r="B9" s="390" t="s">
        <v>33</v>
      </c>
      <c r="C9" s="386"/>
      <c r="D9" s="8"/>
      <c r="E9" s="68"/>
      <c r="F9" s="8"/>
      <c r="G9" s="7"/>
      <c r="H9" s="13"/>
      <c r="I9" s="7"/>
      <c r="J9" s="8"/>
      <c r="K9" s="68"/>
      <c r="L9" s="8"/>
      <c r="M9" s="9" t="s">
        <v>218</v>
      </c>
      <c r="N9" s="13"/>
      <c r="O9" s="8">
        <v>5</v>
      </c>
      <c r="P9" s="7"/>
      <c r="Q9" s="13"/>
      <c r="R9" s="7"/>
      <c r="S9" s="6"/>
      <c r="T9" s="13"/>
      <c r="U9" s="7"/>
      <c r="V9" s="388"/>
      <c r="W9" s="63" t="s">
        <v>12</v>
      </c>
      <c r="X9" s="64" t="s">
        <v>77</v>
      </c>
      <c r="Y9" s="60">
        <f>AB10</f>
        <v>0</v>
      </c>
      <c r="Z9" s="35"/>
      <c r="AA9" s="35" t="s">
        <v>30</v>
      </c>
      <c r="AB9" s="36">
        <v>2.5</v>
      </c>
      <c r="AC9" s="36"/>
      <c r="AD9" s="36">
        <f>AB9*5</f>
        <v>12.5</v>
      </c>
      <c r="AE9" s="36" t="s">
        <v>27</v>
      </c>
      <c r="AF9" s="36">
        <f>AD9*9</f>
        <v>112.5</v>
      </c>
    </row>
    <row r="10" spans="2:32" ht="27.95" customHeight="1">
      <c r="B10" s="390"/>
      <c r="C10" s="386"/>
      <c r="D10" s="9"/>
      <c r="E10" s="9"/>
      <c r="F10" s="9"/>
      <c r="G10" s="7"/>
      <c r="H10" s="13"/>
      <c r="I10" s="7"/>
      <c r="J10" s="8"/>
      <c r="K10" s="68"/>
      <c r="L10" s="8"/>
      <c r="M10" s="9"/>
      <c r="N10" s="13"/>
      <c r="O10" s="8"/>
      <c r="P10" s="7"/>
      <c r="Q10" s="13"/>
      <c r="R10" s="7"/>
      <c r="S10" s="6"/>
      <c r="T10" s="13"/>
      <c r="U10" s="7"/>
      <c r="V10" s="388"/>
      <c r="W10" s="58" t="s">
        <v>79</v>
      </c>
      <c r="X10" s="117" t="s">
        <v>74</v>
      </c>
      <c r="Y10" s="70">
        <v>0</v>
      </c>
      <c r="Z10" s="34"/>
      <c r="AA10" s="35" t="s">
        <v>31</v>
      </c>
      <c r="AE10" s="35">
        <f>AB10*15</f>
        <v>0</v>
      </c>
    </row>
    <row r="11" spans="2:32" ht="27.95" customHeight="1">
      <c r="B11" s="71" t="s">
        <v>32</v>
      </c>
      <c r="C11" s="72"/>
      <c r="D11" s="9"/>
      <c r="E11" s="68"/>
      <c r="F11" s="9"/>
      <c r="G11" s="7"/>
      <c r="H11" s="13"/>
      <c r="I11" s="7"/>
      <c r="J11" s="7"/>
      <c r="K11" s="13"/>
      <c r="L11" s="7"/>
      <c r="M11" s="8"/>
      <c r="N11" s="13"/>
      <c r="O11" s="8"/>
      <c r="P11" s="7"/>
      <c r="Q11" s="13"/>
      <c r="R11" s="7"/>
      <c r="S11" s="7"/>
      <c r="T11" s="13"/>
      <c r="U11" s="7"/>
      <c r="V11" s="388"/>
      <c r="W11" s="63" t="s">
        <v>13</v>
      </c>
      <c r="X11" s="73"/>
      <c r="Y11" s="60"/>
      <c r="Z11" s="35"/>
      <c r="AC11" s="35">
        <f>SUM(AC6:AC10)</f>
        <v>27.5</v>
      </c>
      <c r="AD11" s="35">
        <f>SUM(AD6:AD10)</f>
        <v>22.5</v>
      </c>
      <c r="AE11" s="35">
        <f>SUM(AE6:AE10)</f>
        <v>97.5</v>
      </c>
      <c r="AF11" s="35">
        <f>AC11*4+AD11*9+AE11*4</f>
        <v>702.5</v>
      </c>
    </row>
    <row r="12" spans="2:32" ht="27.95" customHeight="1">
      <c r="B12" s="74"/>
      <c r="C12" s="75"/>
      <c r="D12" s="77"/>
      <c r="E12" s="77"/>
      <c r="F12" s="15"/>
      <c r="G12" s="7"/>
      <c r="H12" s="13"/>
      <c r="I12" s="7"/>
      <c r="J12" s="7"/>
      <c r="K12" s="13"/>
      <c r="L12" s="7"/>
      <c r="M12" s="8"/>
      <c r="N12" s="13"/>
      <c r="O12" s="8"/>
      <c r="P12" s="7"/>
      <c r="Q12" s="13"/>
      <c r="R12" s="7"/>
      <c r="S12" s="7"/>
      <c r="T12" s="13"/>
      <c r="U12" s="7"/>
      <c r="V12" s="389"/>
      <c r="W12" s="58" t="s">
        <v>82</v>
      </c>
      <c r="X12" s="78"/>
      <c r="Y12" s="70"/>
      <c r="Z12" s="34"/>
      <c r="AC12" s="76">
        <f>AC11*4/AF11</f>
        <v>0.15658362989323843</v>
      </c>
      <c r="AD12" s="76">
        <f>AD11*9/AF11</f>
        <v>0.28825622775800713</v>
      </c>
      <c r="AE12" s="76">
        <f>AE11*4/AF11</f>
        <v>0.55516014234875444</v>
      </c>
    </row>
    <row r="13" spans="2:32" s="56" customFormat="1" ht="27.95" customHeight="1">
      <c r="B13" s="51">
        <v>1</v>
      </c>
      <c r="C13" s="386"/>
      <c r="D13" s="52" t="str">
        <f>'0103-0119'!F23</f>
        <v>五穀飯</v>
      </c>
      <c r="E13" s="52" t="s">
        <v>16</v>
      </c>
      <c r="F13" s="3" t="s">
        <v>17</v>
      </c>
      <c r="G13" s="2" t="str">
        <f>'0103-0119'!F24</f>
        <v>醬燒里肌</v>
      </c>
      <c r="H13" s="2" t="s">
        <v>39</v>
      </c>
      <c r="I13" s="3" t="s">
        <v>17</v>
      </c>
      <c r="J13" s="2" t="str">
        <f>'0103-0119'!F25</f>
        <v>客家小炒(海)</v>
      </c>
      <c r="K13" s="2" t="s">
        <v>19</v>
      </c>
      <c r="L13" s="3" t="s">
        <v>17</v>
      </c>
      <c r="M13" s="2" t="str">
        <f>'0103-0119'!F26</f>
        <v>滷味</v>
      </c>
      <c r="N13" s="2" t="s">
        <v>39</v>
      </c>
      <c r="O13" s="3" t="s">
        <v>17</v>
      </c>
      <c r="P13" s="2" t="str">
        <f>'0103-0119'!F27</f>
        <v>青江菜/鮮乳或保久乳</v>
      </c>
      <c r="Q13" s="2" t="s">
        <v>20</v>
      </c>
      <c r="R13" s="3" t="s">
        <v>17</v>
      </c>
      <c r="S13" s="2" t="str">
        <f>'0103-0119'!F28</f>
        <v>味噌海芽湯</v>
      </c>
      <c r="T13" s="2" t="s">
        <v>18</v>
      </c>
      <c r="U13" s="3" t="s">
        <v>17</v>
      </c>
      <c r="V13" s="387" t="s">
        <v>553</v>
      </c>
      <c r="W13" s="53" t="s">
        <v>8</v>
      </c>
      <c r="X13" s="54" t="s">
        <v>67</v>
      </c>
      <c r="Y13" s="55">
        <v>5</v>
      </c>
      <c r="Z13" s="35"/>
      <c r="AA13" s="35"/>
      <c r="AB13" s="36"/>
      <c r="AC13" s="35" t="s">
        <v>21</v>
      </c>
      <c r="AD13" s="35" t="s">
        <v>22</v>
      </c>
      <c r="AE13" s="35" t="s">
        <v>23</v>
      </c>
      <c r="AF13" s="35" t="s">
        <v>24</v>
      </c>
    </row>
    <row r="14" spans="2:32" ht="27.95" customHeight="1">
      <c r="B14" s="57" t="s">
        <v>9</v>
      </c>
      <c r="C14" s="386"/>
      <c r="D14" s="8" t="s">
        <v>143</v>
      </c>
      <c r="E14" s="8"/>
      <c r="F14" s="8">
        <v>50</v>
      </c>
      <c r="G14" s="8" t="s">
        <v>149</v>
      </c>
      <c r="H14" s="6"/>
      <c r="I14" s="8">
        <v>70</v>
      </c>
      <c r="J14" s="8" t="s">
        <v>219</v>
      </c>
      <c r="K14" s="8"/>
      <c r="L14" s="8">
        <v>40</v>
      </c>
      <c r="M14" s="8" t="s">
        <v>152</v>
      </c>
      <c r="N14" s="8"/>
      <c r="O14" s="8">
        <v>10</v>
      </c>
      <c r="P14" s="7" t="s">
        <v>120</v>
      </c>
      <c r="Q14" s="7"/>
      <c r="R14" s="7">
        <v>100</v>
      </c>
      <c r="S14" s="6" t="s">
        <v>220</v>
      </c>
      <c r="T14" s="8"/>
      <c r="U14" s="7">
        <v>5</v>
      </c>
      <c r="V14" s="388"/>
      <c r="W14" s="58" t="s">
        <v>83</v>
      </c>
      <c r="X14" s="59" t="s">
        <v>69</v>
      </c>
      <c r="Y14" s="60">
        <f>AB15</f>
        <v>2</v>
      </c>
      <c r="Z14" s="34"/>
      <c r="AA14" s="61" t="s">
        <v>25</v>
      </c>
      <c r="AB14" s="36">
        <v>6.2</v>
      </c>
      <c r="AC14" s="36">
        <f>AB14*2</f>
        <v>12.4</v>
      </c>
      <c r="AD14" s="36"/>
      <c r="AE14" s="36">
        <f>AB14*15</f>
        <v>93</v>
      </c>
      <c r="AF14" s="36">
        <f>AC14*4+AE14*4</f>
        <v>421.6</v>
      </c>
    </row>
    <row r="15" spans="2:32" ht="27.95" customHeight="1">
      <c r="B15" s="57">
        <v>17</v>
      </c>
      <c r="C15" s="386"/>
      <c r="D15" s="8" t="s">
        <v>154</v>
      </c>
      <c r="E15" s="8"/>
      <c r="F15" s="8">
        <v>20</v>
      </c>
      <c r="G15" s="8"/>
      <c r="H15" s="6"/>
      <c r="I15" s="8"/>
      <c r="J15" s="8" t="s">
        <v>221</v>
      </c>
      <c r="K15" s="8"/>
      <c r="L15" s="8">
        <v>5</v>
      </c>
      <c r="M15" s="8" t="s">
        <v>203</v>
      </c>
      <c r="N15" s="8"/>
      <c r="O15" s="8">
        <v>20</v>
      </c>
      <c r="P15" s="7"/>
      <c r="Q15" s="7"/>
      <c r="R15" s="7"/>
      <c r="S15" s="6"/>
      <c r="T15" s="7"/>
      <c r="U15" s="7"/>
      <c r="V15" s="388"/>
      <c r="W15" s="63" t="s">
        <v>10</v>
      </c>
      <c r="X15" s="64" t="s">
        <v>70</v>
      </c>
      <c r="Y15" s="60">
        <f>AB16</f>
        <v>1.7</v>
      </c>
      <c r="Z15" s="35"/>
      <c r="AA15" s="65" t="s">
        <v>26</v>
      </c>
      <c r="AB15" s="36">
        <v>2</v>
      </c>
      <c r="AC15" s="66">
        <f>AB15*7</f>
        <v>14</v>
      </c>
      <c r="AD15" s="36">
        <f>AB15*5</f>
        <v>10</v>
      </c>
      <c r="AE15" s="36" t="s">
        <v>27</v>
      </c>
      <c r="AF15" s="67">
        <f>AC15*4+AD15*9</f>
        <v>146</v>
      </c>
    </row>
    <row r="16" spans="2:32" ht="27.95" customHeight="1">
      <c r="B16" s="57" t="s">
        <v>11</v>
      </c>
      <c r="C16" s="386"/>
      <c r="D16" s="8" t="s">
        <v>194</v>
      </c>
      <c r="E16" s="68"/>
      <c r="F16" s="8">
        <v>20</v>
      </c>
      <c r="G16" s="7"/>
      <c r="H16" s="13"/>
      <c r="I16" s="7"/>
      <c r="J16" s="8" t="s">
        <v>155</v>
      </c>
      <c r="K16" s="68"/>
      <c r="L16" s="8">
        <v>10</v>
      </c>
      <c r="M16" s="8" t="s">
        <v>121</v>
      </c>
      <c r="N16" s="68"/>
      <c r="O16" s="8">
        <v>30</v>
      </c>
      <c r="P16" s="7"/>
      <c r="Q16" s="13"/>
      <c r="R16" s="7"/>
      <c r="S16" s="6"/>
      <c r="T16" s="13"/>
      <c r="U16" s="7"/>
      <c r="V16" s="388"/>
      <c r="W16" s="58" t="s">
        <v>71</v>
      </c>
      <c r="X16" s="64" t="s">
        <v>72</v>
      </c>
      <c r="Y16" s="60">
        <f>AB17</f>
        <v>2.5</v>
      </c>
      <c r="Z16" s="34"/>
      <c r="AA16" s="35" t="s">
        <v>28</v>
      </c>
      <c r="AB16" s="36">
        <v>1.7</v>
      </c>
      <c r="AC16" s="36">
        <f>AB16*1</f>
        <v>1.7</v>
      </c>
      <c r="AD16" s="36" t="s">
        <v>27</v>
      </c>
      <c r="AE16" s="36">
        <f>AB16*5</f>
        <v>8.5</v>
      </c>
      <c r="AF16" s="36">
        <f>AC16*4+AE16*4</f>
        <v>40.799999999999997</v>
      </c>
    </row>
    <row r="17" spans="2:32" ht="27.95" customHeight="1">
      <c r="B17" s="390" t="s">
        <v>34</v>
      </c>
      <c r="C17" s="386"/>
      <c r="D17" s="8" t="s">
        <v>197</v>
      </c>
      <c r="E17" s="68"/>
      <c r="F17" s="8">
        <v>20</v>
      </c>
      <c r="G17" s="7"/>
      <c r="H17" s="13"/>
      <c r="I17" s="7"/>
      <c r="J17" s="8" t="s">
        <v>222</v>
      </c>
      <c r="K17" s="68"/>
      <c r="L17" s="8">
        <v>2</v>
      </c>
      <c r="M17" s="8" t="s">
        <v>213</v>
      </c>
      <c r="N17" s="68"/>
      <c r="O17" s="8">
        <v>10</v>
      </c>
      <c r="P17" s="7"/>
      <c r="Q17" s="13"/>
      <c r="R17" s="7"/>
      <c r="S17" s="6"/>
      <c r="T17" s="13"/>
      <c r="U17" s="7"/>
      <c r="V17" s="388"/>
      <c r="W17" s="63" t="s">
        <v>12</v>
      </c>
      <c r="X17" s="64" t="s">
        <v>77</v>
      </c>
      <c r="Y17" s="60">
        <v>0</v>
      </c>
      <c r="Z17" s="35"/>
      <c r="AA17" s="35" t="s">
        <v>30</v>
      </c>
      <c r="AB17" s="36">
        <v>2.5</v>
      </c>
      <c r="AC17" s="36"/>
      <c r="AD17" s="36">
        <f>AB17*5</f>
        <v>12.5</v>
      </c>
      <c r="AE17" s="36" t="s">
        <v>27</v>
      </c>
      <c r="AF17" s="36">
        <f>AD17*9</f>
        <v>112.5</v>
      </c>
    </row>
    <row r="18" spans="2:32" ht="27.95" customHeight="1">
      <c r="B18" s="390"/>
      <c r="C18" s="386"/>
      <c r="D18" s="68"/>
      <c r="E18" s="68"/>
      <c r="F18" s="8"/>
      <c r="G18" s="7"/>
      <c r="H18" s="13"/>
      <c r="I18" s="7"/>
      <c r="J18" s="8"/>
      <c r="K18" s="68"/>
      <c r="L18" s="8"/>
      <c r="M18" s="8" t="s">
        <v>214</v>
      </c>
      <c r="N18" s="68"/>
      <c r="O18" s="8">
        <v>10</v>
      </c>
      <c r="P18" s="7"/>
      <c r="Q18" s="13"/>
      <c r="R18" s="7"/>
      <c r="S18" s="6"/>
      <c r="T18" s="13"/>
      <c r="U18" s="7"/>
      <c r="V18" s="388"/>
      <c r="W18" s="58" t="s">
        <v>73</v>
      </c>
      <c r="X18" s="117" t="s">
        <v>74</v>
      </c>
      <c r="Y18" s="70">
        <v>1</v>
      </c>
      <c r="Z18" s="34"/>
      <c r="AA18" s="35" t="s">
        <v>31</v>
      </c>
      <c r="AB18" s="36">
        <v>1</v>
      </c>
      <c r="AE18" s="35">
        <f>AB18*15</f>
        <v>15</v>
      </c>
    </row>
    <row r="19" spans="2:32" ht="27.95" customHeight="1">
      <c r="B19" s="71" t="s">
        <v>32</v>
      </c>
      <c r="C19" s="72"/>
      <c r="D19" s="68"/>
      <c r="E19" s="68"/>
      <c r="F19" s="8"/>
      <c r="G19" s="7"/>
      <c r="H19" s="13"/>
      <c r="I19" s="7"/>
      <c r="J19" s="7"/>
      <c r="K19" s="13"/>
      <c r="L19" s="7"/>
      <c r="M19" s="8" t="s">
        <v>215</v>
      </c>
      <c r="N19" s="68"/>
      <c r="O19" s="8">
        <v>10</v>
      </c>
      <c r="P19" s="7"/>
      <c r="Q19" s="13"/>
      <c r="R19" s="7"/>
      <c r="S19" s="7"/>
      <c r="T19" s="13"/>
      <c r="U19" s="7"/>
      <c r="V19" s="388"/>
      <c r="W19" s="63" t="s">
        <v>13</v>
      </c>
      <c r="X19" s="73"/>
      <c r="Y19" s="60"/>
      <c r="Z19" s="35"/>
      <c r="AC19" s="35">
        <f>SUM(AC14:AC18)</f>
        <v>28.099999999999998</v>
      </c>
      <c r="AD19" s="35">
        <f>SUM(AD14:AD18)</f>
        <v>22.5</v>
      </c>
      <c r="AE19" s="35">
        <f>SUM(AE14:AE18)</f>
        <v>116.5</v>
      </c>
      <c r="AF19" s="35">
        <f>AC19*4+AD19*9+AE19*4</f>
        <v>780.9</v>
      </c>
    </row>
    <row r="20" spans="2:32" ht="27.95" customHeight="1">
      <c r="B20" s="74"/>
      <c r="C20" s="75"/>
      <c r="D20" s="68"/>
      <c r="E20" s="68"/>
      <c r="F20" s="8"/>
      <c r="G20" s="7"/>
      <c r="H20" s="13"/>
      <c r="I20" s="7"/>
      <c r="J20" s="7"/>
      <c r="K20" s="13"/>
      <c r="L20" s="7"/>
      <c r="M20" s="8"/>
      <c r="N20" s="13"/>
      <c r="O20" s="8"/>
      <c r="P20" s="7"/>
      <c r="Q20" s="13"/>
      <c r="R20" s="7"/>
      <c r="S20" s="7"/>
      <c r="T20" s="13"/>
      <c r="U20" s="7"/>
      <c r="V20" s="389"/>
      <c r="W20" s="58" t="s">
        <v>84</v>
      </c>
      <c r="X20" s="69"/>
      <c r="Y20" s="70"/>
      <c r="Z20" s="34"/>
      <c r="AC20" s="76">
        <f>AC19*4/AF19</f>
        <v>0.14393648354462799</v>
      </c>
      <c r="AD20" s="76">
        <f>AD19*9/AF19</f>
        <v>0.25931617364579335</v>
      </c>
      <c r="AE20" s="76">
        <f>AE19*4/AF19</f>
        <v>0.59674734280957875</v>
      </c>
    </row>
    <row r="21" spans="2:32" s="56" customFormat="1" ht="27.95" customHeight="1">
      <c r="B21" s="79">
        <v>1</v>
      </c>
      <c r="C21" s="386"/>
      <c r="D21" s="2" t="str">
        <f>'0103-0119'!J23</f>
        <v>海苔肉鬆飯</v>
      </c>
      <c r="E21" s="2" t="s">
        <v>254</v>
      </c>
      <c r="F21" s="3" t="s">
        <v>17</v>
      </c>
      <c r="G21" s="2" t="str">
        <f>'0103-0119'!J24</f>
        <v>卡啦雞腿（炸）</v>
      </c>
      <c r="H21" s="2" t="s">
        <v>42</v>
      </c>
      <c r="I21" s="3" t="s">
        <v>17</v>
      </c>
      <c r="J21" s="2" t="str">
        <f>'0103-0119'!J25</f>
        <v>關東煮（加）</v>
      </c>
      <c r="K21" s="2" t="s">
        <v>39</v>
      </c>
      <c r="L21" s="168" t="s">
        <v>17</v>
      </c>
      <c r="M21" s="170" t="str">
        <f>'0103-0119'!J26</f>
        <v>雙色花椰</v>
      </c>
      <c r="N21" s="171" t="s">
        <v>19</v>
      </c>
      <c r="O21" s="172" t="s">
        <v>17</v>
      </c>
      <c r="P21" s="169" t="str">
        <f>'0103-0119'!J27</f>
        <v>高麗菜</v>
      </c>
      <c r="Q21" s="2" t="s">
        <v>20</v>
      </c>
      <c r="R21" s="3" t="s">
        <v>17</v>
      </c>
      <c r="S21" s="2" t="str">
        <f>'0103-0119'!J28</f>
        <v>紫菜豆腐湯</v>
      </c>
      <c r="T21" s="2" t="s">
        <v>18</v>
      </c>
      <c r="U21" s="3" t="s">
        <v>17</v>
      </c>
      <c r="V21" s="387"/>
      <c r="W21" s="53" t="s">
        <v>8</v>
      </c>
      <c r="X21" s="54" t="s">
        <v>67</v>
      </c>
      <c r="Y21" s="55">
        <v>5</v>
      </c>
      <c r="Z21" s="35"/>
      <c r="AA21" s="35"/>
      <c r="AB21" s="36"/>
      <c r="AC21" s="35" t="s">
        <v>21</v>
      </c>
      <c r="AD21" s="35" t="s">
        <v>22</v>
      </c>
      <c r="AE21" s="35" t="s">
        <v>23</v>
      </c>
      <c r="AF21" s="35" t="s">
        <v>24</v>
      </c>
    </row>
    <row r="22" spans="2:32" s="84" customFormat="1" ht="27.75" customHeight="1">
      <c r="B22" s="80" t="s">
        <v>9</v>
      </c>
      <c r="C22" s="386"/>
      <c r="D22" s="8" t="s">
        <v>143</v>
      </c>
      <c r="E22" s="8"/>
      <c r="F22" s="8">
        <v>100</v>
      </c>
      <c r="G22" s="7" t="s">
        <v>200</v>
      </c>
      <c r="H22" s="7"/>
      <c r="I22" s="7">
        <v>65</v>
      </c>
      <c r="J22" s="9" t="s">
        <v>201</v>
      </c>
      <c r="K22" s="9" t="s">
        <v>151</v>
      </c>
      <c r="L22" s="9">
        <v>20</v>
      </c>
      <c r="M22" s="8" t="s">
        <v>223</v>
      </c>
      <c r="N22" s="8"/>
      <c r="O22" s="8">
        <v>30</v>
      </c>
      <c r="P22" s="7" t="s">
        <v>121</v>
      </c>
      <c r="Q22" s="7"/>
      <c r="R22" s="7">
        <v>100</v>
      </c>
      <c r="S22" s="7" t="s">
        <v>173</v>
      </c>
      <c r="T22" s="7"/>
      <c r="U22" s="7">
        <v>10</v>
      </c>
      <c r="V22" s="388"/>
      <c r="W22" s="58" t="s">
        <v>85</v>
      </c>
      <c r="X22" s="59" t="s">
        <v>69</v>
      </c>
      <c r="Y22" s="60">
        <f>AB23</f>
        <v>2.1</v>
      </c>
      <c r="Z22" s="81"/>
      <c r="AA22" s="82" t="s">
        <v>25</v>
      </c>
      <c r="AB22" s="83">
        <v>6.2</v>
      </c>
      <c r="AC22" s="83">
        <f>AB22*2</f>
        <v>12.4</v>
      </c>
      <c r="AD22" s="83"/>
      <c r="AE22" s="83">
        <f>AB22*15</f>
        <v>93</v>
      </c>
      <c r="AF22" s="83">
        <f>AC22*4+AE22*4</f>
        <v>421.6</v>
      </c>
    </row>
    <row r="23" spans="2:32" s="84" customFormat="1" ht="27.95" customHeight="1">
      <c r="B23" s="80">
        <v>18</v>
      </c>
      <c r="C23" s="386"/>
      <c r="D23" s="9" t="s">
        <v>264</v>
      </c>
      <c r="E23" s="9"/>
      <c r="F23" s="9">
        <v>10</v>
      </c>
      <c r="G23" s="7"/>
      <c r="H23" s="7"/>
      <c r="I23" s="7"/>
      <c r="J23" s="9" t="s">
        <v>203</v>
      </c>
      <c r="K23" s="9"/>
      <c r="L23" s="9">
        <v>30</v>
      </c>
      <c r="M23" s="8" t="s">
        <v>224</v>
      </c>
      <c r="N23" s="8"/>
      <c r="O23" s="8">
        <v>30</v>
      </c>
      <c r="P23" s="7"/>
      <c r="Q23" s="7"/>
      <c r="R23" s="7"/>
      <c r="S23" s="7" t="s">
        <v>153</v>
      </c>
      <c r="T23" s="7"/>
      <c r="U23" s="7">
        <v>20</v>
      </c>
      <c r="V23" s="388"/>
      <c r="W23" s="63" t="s">
        <v>10</v>
      </c>
      <c r="X23" s="64" t="s">
        <v>70</v>
      </c>
      <c r="Y23" s="60">
        <f>AB24</f>
        <v>1.6</v>
      </c>
      <c r="Z23" s="85"/>
      <c r="AA23" s="86" t="s">
        <v>26</v>
      </c>
      <c r="AB23" s="83">
        <v>2.1</v>
      </c>
      <c r="AC23" s="87">
        <f>AB23*7</f>
        <v>14.700000000000001</v>
      </c>
      <c r="AD23" s="83">
        <f>AB23*5</f>
        <v>10.5</v>
      </c>
      <c r="AE23" s="83" t="s">
        <v>27</v>
      </c>
      <c r="AF23" s="88">
        <f>AC23*4+AD23*9</f>
        <v>153.30000000000001</v>
      </c>
    </row>
    <row r="24" spans="2:32" s="84" customFormat="1" ht="27.95" customHeight="1">
      <c r="B24" s="80" t="s">
        <v>11</v>
      </c>
      <c r="C24" s="386"/>
      <c r="D24" s="9"/>
      <c r="E24" s="9"/>
      <c r="F24" s="9"/>
      <c r="G24" s="7"/>
      <c r="H24" s="13"/>
      <c r="I24" s="7"/>
      <c r="J24" s="7" t="s">
        <v>204</v>
      </c>
      <c r="K24" s="13"/>
      <c r="L24" s="7">
        <v>5</v>
      </c>
      <c r="M24" s="8" t="s">
        <v>168</v>
      </c>
      <c r="N24" s="68"/>
      <c r="O24" s="8">
        <v>5</v>
      </c>
      <c r="P24" s="7"/>
      <c r="Q24" s="13"/>
      <c r="R24" s="7"/>
      <c r="S24" s="6"/>
      <c r="T24" s="13"/>
      <c r="U24" s="7"/>
      <c r="V24" s="388"/>
      <c r="W24" s="58" t="s">
        <v>79</v>
      </c>
      <c r="X24" s="64" t="s">
        <v>72</v>
      </c>
      <c r="Y24" s="60">
        <f>AB25</f>
        <v>2.5</v>
      </c>
      <c r="Z24" s="81"/>
      <c r="AA24" s="89" t="s">
        <v>28</v>
      </c>
      <c r="AB24" s="83">
        <v>1.6</v>
      </c>
      <c r="AC24" s="83">
        <f>AB24*1</f>
        <v>1.6</v>
      </c>
      <c r="AD24" s="83" t="s">
        <v>27</v>
      </c>
      <c r="AE24" s="83">
        <f>AB24*5</f>
        <v>8</v>
      </c>
      <c r="AF24" s="83">
        <f>AC24*4+AE24*4</f>
        <v>38.4</v>
      </c>
    </row>
    <row r="25" spans="2:32" s="84" customFormat="1" ht="27.95" customHeight="1">
      <c r="B25" s="394" t="s">
        <v>35</v>
      </c>
      <c r="C25" s="386"/>
      <c r="D25" s="9"/>
      <c r="E25" s="9"/>
      <c r="F25" s="9"/>
      <c r="G25" s="7"/>
      <c r="H25" s="13"/>
      <c r="I25" s="7"/>
      <c r="J25" s="7" t="s">
        <v>205</v>
      </c>
      <c r="K25" s="13"/>
      <c r="L25" s="7">
        <v>10</v>
      </c>
      <c r="M25" s="8"/>
      <c r="N25" s="68"/>
      <c r="O25" s="8"/>
      <c r="P25" s="7"/>
      <c r="Q25" s="13"/>
      <c r="R25" s="7"/>
      <c r="S25" s="7"/>
      <c r="T25" s="13"/>
      <c r="U25" s="7"/>
      <c r="V25" s="388"/>
      <c r="W25" s="63" t="s">
        <v>86</v>
      </c>
      <c r="X25" s="64" t="s">
        <v>77</v>
      </c>
      <c r="Y25" s="60">
        <f>AB26</f>
        <v>0</v>
      </c>
      <c r="Z25" s="85"/>
      <c r="AA25" s="89" t="s">
        <v>30</v>
      </c>
      <c r="AB25" s="83">
        <v>2.5</v>
      </c>
      <c r="AC25" s="83"/>
      <c r="AD25" s="83">
        <f>AB25*5</f>
        <v>12.5</v>
      </c>
      <c r="AE25" s="83" t="s">
        <v>27</v>
      </c>
      <c r="AF25" s="83">
        <f>AD25*9</f>
        <v>112.5</v>
      </c>
    </row>
    <row r="26" spans="2:32" s="84" customFormat="1" ht="27.95" customHeight="1">
      <c r="B26" s="394"/>
      <c r="C26" s="386"/>
      <c r="D26" s="9"/>
      <c r="E26" s="9"/>
      <c r="F26" s="9"/>
      <c r="G26" s="16"/>
      <c r="H26" s="13"/>
      <c r="I26" s="7"/>
      <c r="J26" s="7" t="s">
        <v>121</v>
      </c>
      <c r="K26" s="13"/>
      <c r="L26" s="7">
        <v>10</v>
      </c>
      <c r="M26" s="8"/>
      <c r="N26" s="68"/>
      <c r="O26" s="8"/>
      <c r="P26" s="7"/>
      <c r="Q26" s="13"/>
      <c r="R26" s="7"/>
      <c r="S26" s="7"/>
      <c r="T26" s="13"/>
      <c r="U26" s="7"/>
      <c r="V26" s="388"/>
      <c r="W26" s="58" t="s">
        <v>80</v>
      </c>
      <c r="X26" s="117" t="s">
        <v>74</v>
      </c>
      <c r="Y26" s="60">
        <v>0</v>
      </c>
      <c r="Z26" s="81"/>
      <c r="AA26" s="89" t="s">
        <v>31</v>
      </c>
      <c r="AB26" s="83"/>
      <c r="AC26" s="89"/>
      <c r="AD26" s="89"/>
      <c r="AE26" s="89">
        <f>AB26*15</f>
        <v>0</v>
      </c>
      <c r="AF26" s="89"/>
    </row>
    <row r="27" spans="2:32" s="84" customFormat="1" ht="27.95" customHeight="1">
      <c r="B27" s="91" t="s">
        <v>32</v>
      </c>
      <c r="C27" s="92"/>
      <c r="D27" s="7"/>
      <c r="E27" s="13"/>
      <c r="F27" s="7"/>
      <c r="G27" s="7"/>
      <c r="H27" s="13"/>
      <c r="I27" s="7"/>
      <c r="J27" s="7"/>
      <c r="K27" s="13"/>
      <c r="L27" s="7"/>
      <c r="M27" s="7"/>
      <c r="N27" s="13"/>
      <c r="O27" s="7"/>
      <c r="P27" s="7"/>
      <c r="Q27" s="13"/>
      <c r="R27" s="7"/>
      <c r="S27" s="7"/>
      <c r="T27" s="13"/>
      <c r="U27" s="7"/>
      <c r="V27" s="388"/>
      <c r="W27" s="63" t="s">
        <v>13</v>
      </c>
      <c r="X27" s="73"/>
      <c r="Y27" s="60"/>
      <c r="Z27" s="85"/>
      <c r="AA27" s="89"/>
      <c r="AB27" s="83"/>
      <c r="AC27" s="89">
        <f>SUM(AC22:AC26)</f>
        <v>28.700000000000003</v>
      </c>
      <c r="AD27" s="89">
        <f>SUM(AD22:AD26)</f>
        <v>23</v>
      </c>
      <c r="AE27" s="89">
        <f>SUM(AE22:AE26)</f>
        <v>101</v>
      </c>
      <c r="AF27" s="89">
        <f>AC27*4+AD27*9+AE27*4</f>
        <v>725.8</v>
      </c>
    </row>
    <row r="28" spans="2:32" s="84" customFormat="1" ht="27.95" customHeight="1" thickBot="1">
      <c r="B28" s="93"/>
      <c r="C28" s="94"/>
      <c r="D28" s="13"/>
      <c r="E28" s="13"/>
      <c r="F28" s="7"/>
      <c r="G28" s="7"/>
      <c r="H28" s="13"/>
      <c r="I28" s="7"/>
      <c r="J28" s="7"/>
      <c r="K28" s="13"/>
      <c r="L28" s="7"/>
      <c r="M28" s="7"/>
      <c r="N28" s="13"/>
      <c r="O28" s="7"/>
      <c r="P28" s="7"/>
      <c r="Q28" s="13"/>
      <c r="R28" s="7"/>
      <c r="S28" s="7"/>
      <c r="T28" s="13"/>
      <c r="U28" s="7"/>
      <c r="V28" s="389"/>
      <c r="W28" s="58" t="s">
        <v>87</v>
      </c>
      <c r="X28" s="78"/>
      <c r="Y28" s="60"/>
      <c r="Z28" s="81"/>
      <c r="AA28" s="85"/>
      <c r="AB28" s="95"/>
      <c r="AC28" s="96">
        <f>AC27*4/AF27</f>
        <v>0.15817029484706532</v>
      </c>
      <c r="AD28" s="96">
        <f>AD27*9/AF27</f>
        <v>0.28520253513364563</v>
      </c>
      <c r="AE28" s="96">
        <f>AE27*4/AF27</f>
        <v>0.55662717001928907</v>
      </c>
      <c r="AF28" s="85"/>
    </row>
    <row r="29" spans="2:32" s="56" customFormat="1" ht="27.95" customHeight="1">
      <c r="B29" s="51">
        <v>1</v>
      </c>
      <c r="C29" s="386"/>
      <c r="D29" s="2" t="str">
        <f>'0103-0119'!N23</f>
        <v>地瓜飯</v>
      </c>
      <c r="E29" s="2" t="s">
        <v>254</v>
      </c>
      <c r="F29" s="3" t="s">
        <v>17</v>
      </c>
      <c r="G29" s="2" t="str">
        <f>'0103-0119'!N24</f>
        <v>日式豬里肌</v>
      </c>
      <c r="H29" s="2" t="s">
        <v>255</v>
      </c>
      <c r="I29" s="3" t="s">
        <v>17</v>
      </c>
      <c r="J29" s="2" t="str">
        <f>'0103-0119'!N25</f>
        <v>去殼茶葉蛋</v>
      </c>
      <c r="K29" s="2" t="s">
        <v>39</v>
      </c>
      <c r="L29" s="168" t="s">
        <v>17</v>
      </c>
      <c r="M29" s="170" t="str">
        <f>'0103-0119'!N26</f>
        <v>什錦玉米筍</v>
      </c>
      <c r="N29" s="171" t="s">
        <v>19</v>
      </c>
      <c r="O29" s="172" t="s">
        <v>17</v>
      </c>
      <c r="P29" s="169" t="str">
        <f>'0103-0119'!N27</f>
        <v>菠菜</v>
      </c>
      <c r="Q29" s="2" t="s">
        <v>20</v>
      </c>
      <c r="R29" s="3" t="s">
        <v>17</v>
      </c>
      <c r="S29" s="2" t="str">
        <f>'0103-0119'!N28</f>
        <v>蘿蔔湯</v>
      </c>
      <c r="T29" s="2" t="s">
        <v>18</v>
      </c>
      <c r="U29" s="3" t="s">
        <v>17</v>
      </c>
      <c r="V29" s="387"/>
      <c r="W29" s="53" t="s">
        <v>8</v>
      </c>
      <c r="X29" s="54" t="s">
        <v>67</v>
      </c>
      <c r="Y29" s="55">
        <v>5</v>
      </c>
      <c r="Z29" s="35"/>
      <c r="AA29" s="35"/>
      <c r="AB29" s="36"/>
      <c r="AC29" s="35" t="s">
        <v>21</v>
      </c>
      <c r="AD29" s="35" t="s">
        <v>22</v>
      </c>
      <c r="AE29" s="35" t="s">
        <v>23</v>
      </c>
      <c r="AF29" s="35" t="s">
        <v>24</v>
      </c>
    </row>
    <row r="30" spans="2:32" ht="27.95" customHeight="1">
      <c r="B30" s="57" t="s">
        <v>229</v>
      </c>
      <c r="C30" s="386"/>
      <c r="D30" s="9" t="s">
        <v>244</v>
      </c>
      <c r="E30" s="9"/>
      <c r="F30" s="9">
        <v>80</v>
      </c>
      <c r="G30" s="8" t="s">
        <v>245</v>
      </c>
      <c r="H30" s="8"/>
      <c r="I30" s="8">
        <v>65</v>
      </c>
      <c r="J30" s="6" t="s">
        <v>246</v>
      </c>
      <c r="K30" s="6"/>
      <c r="L30" s="6">
        <v>50</v>
      </c>
      <c r="M30" s="8" t="s">
        <v>247</v>
      </c>
      <c r="N30" s="9"/>
      <c r="O30" s="8">
        <v>30</v>
      </c>
      <c r="P30" s="7" t="s">
        <v>241</v>
      </c>
      <c r="Q30" s="7"/>
      <c r="R30" s="7">
        <v>100</v>
      </c>
      <c r="S30" s="6" t="s">
        <v>248</v>
      </c>
      <c r="T30" s="6"/>
      <c r="U30" s="6">
        <v>20</v>
      </c>
      <c r="V30" s="388"/>
      <c r="W30" s="58" t="s">
        <v>83</v>
      </c>
      <c r="X30" s="59" t="s">
        <v>69</v>
      </c>
      <c r="Y30" s="60">
        <f>AB31</f>
        <v>2</v>
      </c>
      <c r="Z30" s="34"/>
      <c r="AA30" s="61" t="s">
        <v>25</v>
      </c>
      <c r="AB30" s="36">
        <v>6</v>
      </c>
      <c r="AC30" s="36">
        <f>AB30*2</f>
        <v>12</v>
      </c>
      <c r="AD30" s="36"/>
      <c r="AE30" s="36">
        <f>AB30*15</f>
        <v>90</v>
      </c>
      <c r="AF30" s="36">
        <f>AC30*4+AE30*4</f>
        <v>408</v>
      </c>
    </row>
    <row r="31" spans="2:32" ht="27.95" customHeight="1">
      <c r="B31" s="57">
        <v>19</v>
      </c>
      <c r="C31" s="386"/>
      <c r="D31" s="9" t="s">
        <v>249</v>
      </c>
      <c r="E31" s="9"/>
      <c r="F31" s="9">
        <v>30</v>
      </c>
      <c r="G31" s="8"/>
      <c r="H31" s="8"/>
      <c r="I31" s="8"/>
      <c r="J31" s="6"/>
      <c r="K31" s="6"/>
      <c r="L31" s="6"/>
      <c r="M31" s="8" t="s">
        <v>250</v>
      </c>
      <c r="N31" s="8"/>
      <c r="O31" s="8">
        <v>30</v>
      </c>
      <c r="P31" s="8"/>
      <c r="Q31" s="68"/>
      <c r="R31" s="8"/>
      <c r="S31" s="6" t="s">
        <v>251</v>
      </c>
      <c r="T31" s="6"/>
      <c r="U31" s="6">
        <v>5</v>
      </c>
      <c r="V31" s="388"/>
      <c r="W31" s="63" t="s">
        <v>10</v>
      </c>
      <c r="X31" s="64" t="s">
        <v>70</v>
      </c>
      <c r="Y31" s="60">
        <f>AB32</f>
        <v>1.8</v>
      </c>
      <c r="Z31" s="35"/>
      <c r="AA31" s="65" t="s">
        <v>26</v>
      </c>
      <c r="AB31" s="36">
        <v>2</v>
      </c>
      <c r="AC31" s="66">
        <f>AB31*7</f>
        <v>14</v>
      </c>
      <c r="AD31" s="36">
        <f>AB31*5</f>
        <v>10</v>
      </c>
      <c r="AE31" s="36" t="s">
        <v>27</v>
      </c>
      <c r="AF31" s="67">
        <f>AC31*4+AD31*9</f>
        <v>146</v>
      </c>
    </row>
    <row r="32" spans="2:32" ht="27.95" customHeight="1">
      <c r="B32" s="57" t="s">
        <v>11</v>
      </c>
      <c r="C32" s="386"/>
      <c r="D32" s="8"/>
      <c r="E32" s="68"/>
      <c r="F32" s="8"/>
      <c r="G32" s="8"/>
      <c r="H32" s="68"/>
      <c r="I32" s="8"/>
      <c r="J32" s="8"/>
      <c r="K32" s="13"/>
      <c r="L32" s="8"/>
      <c r="M32" s="8" t="s">
        <v>252</v>
      </c>
      <c r="N32" s="68"/>
      <c r="O32" s="8">
        <v>5</v>
      </c>
      <c r="P32" s="8"/>
      <c r="Q32" s="68"/>
      <c r="R32" s="8"/>
      <c r="S32" s="6"/>
      <c r="T32" s="7"/>
      <c r="U32" s="7"/>
      <c r="V32" s="388"/>
      <c r="W32" s="58" t="s">
        <v>71</v>
      </c>
      <c r="X32" s="64" t="s">
        <v>72</v>
      </c>
      <c r="Y32" s="60">
        <f>AB33</f>
        <v>2.5</v>
      </c>
      <c r="Z32" s="34"/>
      <c r="AA32" s="35" t="s">
        <v>28</v>
      </c>
      <c r="AB32" s="36">
        <v>1.8</v>
      </c>
      <c r="AC32" s="36">
        <f>AB32*1</f>
        <v>1.8</v>
      </c>
      <c r="AD32" s="36" t="s">
        <v>27</v>
      </c>
      <c r="AE32" s="36">
        <f>AB32*5</f>
        <v>9</v>
      </c>
      <c r="AF32" s="36">
        <f>AC32*4+AE32*4</f>
        <v>43.2</v>
      </c>
    </row>
    <row r="33" spans="2:32" ht="27.95" customHeight="1">
      <c r="B33" s="390" t="s">
        <v>36</v>
      </c>
      <c r="C33" s="386"/>
      <c r="D33" s="8"/>
      <c r="E33" s="68"/>
      <c r="F33" s="8"/>
      <c r="G33" s="8"/>
      <c r="H33" s="68"/>
      <c r="I33" s="8"/>
      <c r="J33" s="6"/>
      <c r="K33" s="6"/>
      <c r="L33" s="6"/>
      <c r="M33" s="8" t="s">
        <v>253</v>
      </c>
      <c r="N33" s="68"/>
      <c r="O33" s="8">
        <v>5</v>
      </c>
      <c r="P33" s="7"/>
      <c r="Q33" s="13"/>
      <c r="R33" s="7"/>
      <c r="S33" s="6"/>
      <c r="T33" s="7"/>
      <c r="U33" s="7"/>
      <c r="V33" s="388"/>
      <c r="W33" s="63" t="s">
        <v>12</v>
      </c>
      <c r="X33" s="64" t="s">
        <v>77</v>
      </c>
      <c r="Y33" s="60">
        <v>0</v>
      </c>
      <c r="Z33" s="35"/>
      <c r="AA33" s="35" t="s">
        <v>30</v>
      </c>
      <c r="AB33" s="36">
        <v>2.5</v>
      </c>
      <c r="AC33" s="36"/>
      <c r="AD33" s="36">
        <f>AB33*5</f>
        <v>12.5</v>
      </c>
      <c r="AE33" s="36" t="s">
        <v>27</v>
      </c>
      <c r="AF33" s="36">
        <f>AD33*9</f>
        <v>112.5</v>
      </c>
    </row>
    <row r="34" spans="2:32" ht="27.95" customHeight="1">
      <c r="B34" s="390"/>
      <c r="C34" s="386"/>
      <c r="D34" s="8"/>
      <c r="E34" s="68"/>
      <c r="F34" s="8"/>
      <c r="G34" s="8"/>
      <c r="H34" s="68"/>
      <c r="I34" s="8"/>
      <c r="J34" s="6"/>
      <c r="K34" s="13"/>
      <c r="L34" s="6"/>
      <c r="M34" s="8"/>
      <c r="N34" s="13"/>
      <c r="O34" s="8"/>
      <c r="P34" s="7"/>
      <c r="Q34" s="13"/>
      <c r="R34" s="7"/>
      <c r="S34" s="6"/>
      <c r="T34" s="13"/>
      <c r="U34" s="7"/>
      <c r="V34" s="388"/>
      <c r="W34" s="58" t="s">
        <v>73</v>
      </c>
      <c r="X34" s="117" t="s">
        <v>74</v>
      </c>
      <c r="Y34" s="60">
        <v>0</v>
      </c>
      <c r="Z34" s="34"/>
      <c r="AA34" s="35" t="s">
        <v>31</v>
      </c>
      <c r="AB34" s="36">
        <v>1</v>
      </c>
      <c r="AE34" s="35">
        <f>AB34*15</f>
        <v>15</v>
      </c>
    </row>
    <row r="35" spans="2:32" ht="27.95" customHeight="1">
      <c r="B35" s="71" t="s">
        <v>32</v>
      </c>
      <c r="C35" s="72"/>
      <c r="D35" s="68"/>
      <c r="E35" s="68"/>
      <c r="F35" s="8"/>
      <c r="G35" s="8"/>
      <c r="H35" s="68"/>
      <c r="I35" s="8"/>
      <c r="J35" s="7"/>
      <c r="K35" s="13"/>
      <c r="L35" s="7"/>
      <c r="M35" s="8"/>
      <c r="N35" s="13"/>
      <c r="O35" s="8"/>
      <c r="P35" s="7"/>
      <c r="Q35" s="13"/>
      <c r="R35" s="7"/>
      <c r="S35" s="7"/>
      <c r="T35" s="7"/>
      <c r="U35" s="7"/>
      <c r="V35" s="388"/>
      <c r="W35" s="63" t="s">
        <v>13</v>
      </c>
      <c r="X35" s="73"/>
      <c r="Y35" s="60"/>
      <c r="Z35" s="35"/>
      <c r="AC35" s="35">
        <f>SUM(AC30:AC34)</f>
        <v>27.8</v>
      </c>
      <c r="AD35" s="35">
        <f>SUM(AD30:AD34)</f>
        <v>22.5</v>
      </c>
      <c r="AE35" s="35">
        <f>SUM(AE30:AE34)</f>
        <v>114</v>
      </c>
      <c r="AF35" s="35">
        <f>AC35*4+AD35*9+AE35*4</f>
        <v>769.7</v>
      </c>
    </row>
    <row r="36" spans="2:32" ht="27.95" customHeight="1">
      <c r="B36" s="74"/>
      <c r="C36" s="75"/>
      <c r="D36" s="68"/>
      <c r="E36" s="68"/>
      <c r="F36" s="8"/>
      <c r="G36" s="7"/>
      <c r="H36" s="13"/>
      <c r="I36" s="7"/>
      <c r="J36" s="7"/>
      <c r="K36" s="13"/>
      <c r="L36" s="7"/>
      <c r="M36" s="7"/>
      <c r="N36" s="13"/>
      <c r="O36" s="7"/>
      <c r="P36" s="7"/>
      <c r="Q36" s="13"/>
      <c r="R36" s="7"/>
      <c r="S36" s="7"/>
      <c r="T36" s="13"/>
      <c r="U36" s="7"/>
      <c r="V36" s="389"/>
      <c r="W36" s="58" t="s">
        <v>88</v>
      </c>
      <c r="X36" s="69"/>
      <c r="Y36" s="60"/>
      <c r="Z36" s="34"/>
      <c r="AC36" s="76">
        <f>AC35*4/AF35</f>
        <v>0.14447187215798363</v>
      </c>
      <c r="AD36" s="76">
        <f>AD35*9/AF35</f>
        <v>0.26308951539560865</v>
      </c>
      <c r="AE36" s="76">
        <f>AE35*4/AF35</f>
        <v>0.59243861244640761</v>
      </c>
    </row>
    <row r="37" spans="2:32" s="56" customFormat="1" ht="27.95" customHeight="1">
      <c r="B37" s="51">
        <v>11</v>
      </c>
      <c r="C37" s="386"/>
      <c r="D37" s="2">
        <f>'0103-0119'!R23</f>
        <v>0</v>
      </c>
      <c r="E37" s="52" t="s">
        <v>16</v>
      </c>
      <c r="F37" s="3" t="s">
        <v>17</v>
      </c>
      <c r="G37" s="2">
        <f>'0103-0119'!R24</f>
        <v>0</v>
      </c>
      <c r="H37" s="2" t="s">
        <v>19</v>
      </c>
      <c r="I37" s="3" t="s">
        <v>17</v>
      </c>
      <c r="J37" s="2">
        <f>'0103-0119'!R25</f>
        <v>0</v>
      </c>
      <c r="K37" s="2" t="s">
        <v>16</v>
      </c>
      <c r="L37" s="3" t="s">
        <v>17</v>
      </c>
      <c r="M37" s="2">
        <f>'0103-0119'!R26</f>
        <v>0</v>
      </c>
      <c r="N37" s="2" t="s">
        <v>19</v>
      </c>
      <c r="O37" s="3" t="s">
        <v>17</v>
      </c>
      <c r="P37" s="2">
        <f>'0103-0119'!R27</f>
        <v>0</v>
      </c>
      <c r="Q37" s="2" t="s">
        <v>20</v>
      </c>
      <c r="R37" s="3" t="s">
        <v>17</v>
      </c>
      <c r="S37" s="2">
        <f>'0103-0119'!R28</f>
        <v>0</v>
      </c>
      <c r="T37" s="2" t="s">
        <v>18</v>
      </c>
      <c r="U37" s="3" t="s">
        <v>17</v>
      </c>
      <c r="V37" s="387"/>
      <c r="W37" s="53" t="s">
        <v>8</v>
      </c>
      <c r="X37" s="54" t="s">
        <v>67</v>
      </c>
      <c r="Y37" s="98">
        <v>5</v>
      </c>
      <c r="Z37" s="35"/>
      <c r="AA37" s="35"/>
      <c r="AB37" s="36"/>
      <c r="AC37" s="35" t="s">
        <v>21</v>
      </c>
      <c r="AD37" s="35" t="s">
        <v>22</v>
      </c>
      <c r="AE37" s="35" t="s">
        <v>23</v>
      </c>
      <c r="AF37" s="35" t="s">
        <v>24</v>
      </c>
    </row>
    <row r="38" spans="2:32" ht="27.95" customHeight="1">
      <c r="B38" s="57" t="s">
        <v>9</v>
      </c>
      <c r="C38" s="386"/>
      <c r="D38" s="9"/>
      <c r="E38" s="9"/>
      <c r="F38" s="9"/>
      <c r="G38" s="8"/>
      <c r="H38" s="8"/>
      <c r="I38" s="8"/>
      <c r="J38" s="8"/>
      <c r="K38" s="9"/>
      <c r="L38" s="8"/>
      <c r="M38" s="8"/>
      <c r="N38" s="9"/>
      <c r="O38" s="8"/>
      <c r="P38" s="8"/>
      <c r="Q38" s="9"/>
      <c r="R38" s="8"/>
      <c r="S38" s="9"/>
      <c r="T38" s="9"/>
      <c r="U38" s="9"/>
      <c r="V38" s="388"/>
      <c r="W38" s="58" t="s">
        <v>89</v>
      </c>
      <c r="X38" s="59" t="s">
        <v>69</v>
      </c>
      <c r="Y38" s="97">
        <f>AB39</f>
        <v>2.2999999999999998</v>
      </c>
      <c r="Z38" s="34"/>
      <c r="AA38" s="61" t="s">
        <v>25</v>
      </c>
      <c r="AB38" s="36">
        <v>6</v>
      </c>
      <c r="AC38" s="36">
        <f>AB38*2</f>
        <v>12</v>
      </c>
      <c r="AD38" s="36"/>
      <c r="AE38" s="36">
        <f>AB38*15</f>
        <v>90</v>
      </c>
      <c r="AF38" s="36">
        <f>AC38*4+AE38*4</f>
        <v>408</v>
      </c>
    </row>
    <row r="39" spans="2:32" ht="27.95" customHeight="1">
      <c r="B39" s="57">
        <v>20</v>
      </c>
      <c r="C39" s="386"/>
      <c r="D39" s="9"/>
      <c r="E39" s="9"/>
      <c r="F39" s="9"/>
      <c r="G39" s="8"/>
      <c r="H39" s="8"/>
      <c r="I39" s="8"/>
      <c r="J39" s="8"/>
      <c r="K39" s="9"/>
      <c r="L39" s="8"/>
      <c r="M39" s="8"/>
      <c r="N39" s="9"/>
      <c r="O39" s="8"/>
      <c r="P39" s="8"/>
      <c r="Q39" s="9"/>
      <c r="R39" s="8"/>
      <c r="S39" s="9"/>
      <c r="T39" s="9"/>
      <c r="U39" s="9"/>
      <c r="V39" s="388"/>
      <c r="W39" s="63" t="s">
        <v>10</v>
      </c>
      <c r="X39" s="64" t="s">
        <v>70</v>
      </c>
      <c r="Y39" s="97">
        <f>AB40</f>
        <v>1.6</v>
      </c>
      <c r="Z39" s="35"/>
      <c r="AA39" s="65" t="s">
        <v>26</v>
      </c>
      <c r="AB39" s="36">
        <v>2.2999999999999998</v>
      </c>
      <c r="AC39" s="66">
        <f>AB39*7</f>
        <v>16.099999999999998</v>
      </c>
      <c r="AD39" s="36">
        <f>AB39*5</f>
        <v>11.5</v>
      </c>
      <c r="AE39" s="36" t="s">
        <v>27</v>
      </c>
      <c r="AF39" s="67">
        <f>AC39*4+AD39*9</f>
        <v>167.89999999999998</v>
      </c>
    </row>
    <row r="40" spans="2:32" ht="27.95" customHeight="1">
      <c r="B40" s="57" t="s">
        <v>11</v>
      </c>
      <c r="C40" s="386"/>
      <c r="D40" s="9"/>
      <c r="E40" s="9"/>
      <c r="F40" s="9"/>
      <c r="G40" s="8"/>
      <c r="H40" s="68"/>
      <c r="I40" s="8"/>
      <c r="J40" s="9"/>
      <c r="K40" s="68"/>
      <c r="L40" s="9"/>
      <c r="M40" s="8"/>
      <c r="N40" s="9"/>
      <c r="O40" s="8"/>
      <c r="P40" s="8"/>
      <c r="Q40" s="9"/>
      <c r="R40" s="8"/>
      <c r="S40" s="9"/>
      <c r="T40" s="9"/>
      <c r="U40" s="9"/>
      <c r="V40" s="388"/>
      <c r="W40" s="58" t="s">
        <v>76</v>
      </c>
      <c r="X40" s="64" t="s">
        <v>72</v>
      </c>
      <c r="Y40" s="97">
        <f>AB41</f>
        <v>2.5</v>
      </c>
      <c r="Z40" s="34"/>
      <c r="AA40" s="35" t="s">
        <v>28</v>
      </c>
      <c r="AB40" s="36">
        <v>1.6</v>
      </c>
      <c r="AC40" s="36">
        <f>AB40*1</f>
        <v>1.6</v>
      </c>
      <c r="AD40" s="36" t="s">
        <v>27</v>
      </c>
      <c r="AE40" s="36">
        <f>AB40*5</f>
        <v>8</v>
      </c>
      <c r="AF40" s="36">
        <f>AC40*4+AE40*4</f>
        <v>38.4</v>
      </c>
    </row>
    <row r="41" spans="2:32" ht="27.95" customHeight="1">
      <c r="B41" s="390" t="s">
        <v>29</v>
      </c>
      <c r="C41" s="386"/>
      <c r="D41" s="9"/>
      <c r="E41" s="9"/>
      <c r="F41" s="9"/>
      <c r="G41" s="8"/>
      <c r="H41" s="9"/>
      <c r="I41" s="8"/>
      <c r="J41" s="9"/>
      <c r="K41" s="68"/>
      <c r="L41" s="9"/>
      <c r="M41" s="8"/>
      <c r="N41" s="9"/>
      <c r="O41" s="8"/>
      <c r="P41" s="8"/>
      <c r="Q41" s="9"/>
      <c r="R41" s="8"/>
      <c r="S41" s="9"/>
      <c r="T41" s="9"/>
      <c r="U41" s="9"/>
      <c r="V41" s="388"/>
      <c r="W41" s="63" t="s">
        <v>86</v>
      </c>
      <c r="X41" s="64" t="s">
        <v>77</v>
      </c>
      <c r="Y41" s="97">
        <f>AB42</f>
        <v>0</v>
      </c>
      <c r="Z41" s="35"/>
      <c r="AA41" s="35" t="s">
        <v>30</v>
      </c>
      <c r="AB41" s="36">
        <v>2.5</v>
      </c>
      <c r="AC41" s="36"/>
      <c r="AD41" s="36">
        <f>AB41*5</f>
        <v>12.5</v>
      </c>
      <c r="AE41" s="36" t="s">
        <v>27</v>
      </c>
      <c r="AF41" s="36">
        <f>AD41*9</f>
        <v>112.5</v>
      </c>
    </row>
    <row r="42" spans="2:32" ht="27.95" customHeight="1">
      <c r="B42" s="390"/>
      <c r="C42" s="386"/>
      <c r="D42" s="9"/>
      <c r="E42" s="9"/>
      <c r="F42" s="9"/>
      <c r="G42" s="8"/>
      <c r="H42" s="68"/>
      <c r="I42" s="8"/>
      <c r="J42" s="8"/>
      <c r="K42" s="68"/>
      <c r="L42" s="8"/>
      <c r="M42" s="8"/>
      <c r="N42" s="68"/>
      <c r="O42" s="8"/>
      <c r="P42" s="8"/>
      <c r="Q42" s="68"/>
      <c r="R42" s="8"/>
      <c r="S42" s="9"/>
      <c r="T42" s="68"/>
      <c r="U42" s="9"/>
      <c r="V42" s="388"/>
      <c r="W42" s="58" t="s">
        <v>80</v>
      </c>
      <c r="X42" s="117" t="s">
        <v>74</v>
      </c>
      <c r="Y42" s="97">
        <v>0</v>
      </c>
      <c r="Z42" s="34"/>
      <c r="AA42" s="35" t="s">
        <v>31</v>
      </c>
      <c r="AE42" s="35">
        <f>AB42*15</f>
        <v>0</v>
      </c>
    </row>
    <row r="43" spans="2:32" ht="27.95" customHeight="1">
      <c r="B43" s="71" t="s">
        <v>32</v>
      </c>
      <c r="C43" s="72"/>
      <c r="D43" s="8"/>
      <c r="E43" s="68"/>
      <c r="F43" s="8"/>
      <c r="G43" s="8"/>
      <c r="H43" s="68"/>
      <c r="I43" s="8"/>
      <c r="J43" s="9"/>
      <c r="K43" s="68"/>
      <c r="L43" s="9"/>
      <c r="M43" s="8"/>
      <c r="N43" s="68"/>
      <c r="O43" s="8"/>
      <c r="P43" s="8"/>
      <c r="Q43" s="68"/>
      <c r="R43" s="8"/>
      <c r="S43" s="9"/>
      <c r="T43" s="68"/>
      <c r="U43" s="9"/>
      <c r="V43" s="388"/>
      <c r="W43" s="63" t="s">
        <v>13</v>
      </c>
      <c r="X43" s="73"/>
      <c r="Y43" s="97"/>
      <c r="Z43" s="35"/>
      <c r="AC43" s="35">
        <f>SUM(AC38:AC42)</f>
        <v>29.7</v>
      </c>
      <c r="AD43" s="35">
        <f>SUM(AD38:AD42)</f>
        <v>24</v>
      </c>
      <c r="AE43" s="35">
        <f>SUM(AE38:AE42)</f>
        <v>98</v>
      </c>
      <c r="AF43" s="35">
        <f>AC43*4+AD43*9+AE43*4</f>
        <v>726.8</v>
      </c>
    </row>
    <row r="44" spans="2:32" ht="27.95" customHeight="1" thickBot="1">
      <c r="B44" s="100"/>
      <c r="C44" s="75"/>
      <c r="D44" s="173"/>
      <c r="E44" s="173"/>
      <c r="F44" s="174"/>
      <c r="G44" s="102"/>
      <c r="H44" s="101"/>
      <c r="I44" s="102"/>
      <c r="J44" s="102"/>
      <c r="K44" s="101"/>
      <c r="L44" s="102"/>
      <c r="M44" s="102"/>
      <c r="N44" s="101"/>
      <c r="O44" s="102"/>
      <c r="P44" s="102"/>
      <c r="Q44" s="101"/>
      <c r="R44" s="102"/>
      <c r="S44" s="102"/>
      <c r="T44" s="101"/>
      <c r="U44" s="102"/>
      <c r="V44" s="389"/>
      <c r="W44" s="103" t="s">
        <v>90</v>
      </c>
      <c r="X44" s="104"/>
      <c r="Y44" s="105"/>
      <c r="Z44" s="34"/>
      <c r="AC44" s="76">
        <f>AC43*4/AF43</f>
        <v>0.16345624656026417</v>
      </c>
      <c r="AD44" s="76">
        <f>AD43*9/AF43</f>
        <v>0.29719317556411667</v>
      </c>
      <c r="AE44" s="76">
        <f>AE43*4/AF43</f>
        <v>0.53935057787561924</v>
      </c>
    </row>
    <row r="45" spans="2:32" s="109" customFormat="1" ht="21.75" customHeight="1">
      <c r="B45" s="106"/>
      <c r="C45" s="35"/>
      <c r="D45" s="62"/>
      <c r="E45" s="107"/>
      <c r="F45" s="62"/>
      <c r="G45" s="62"/>
      <c r="H45" s="107"/>
      <c r="I45" s="62"/>
      <c r="J45" s="395"/>
      <c r="K45" s="395"/>
      <c r="L45" s="395"/>
      <c r="M45" s="395"/>
      <c r="N45" s="395"/>
      <c r="O45" s="395"/>
      <c r="P45" s="395"/>
      <c r="Q45" s="395"/>
      <c r="R45" s="395"/>
      <c r="S45" s="395"/>
      <c r="T45" s="395"/>
      <c r="U45" s="395"/>
      <c r="V45" s="395"/>
      <c r="W45" s="395"/>
      <c r="X45" s="395"/>
      <c r="Y45" s="395"/>
      <c r="Z45" s="108"/>
      <c r="AA45" s="89"/>
      <c r="AB45" s="83"/>
      <c r="AC45" s="89"/>
      <c r="AD45" s="89"/>
      <c r="AE45" s="89"/>
      <c r="AF45" s="89"/>
    </row>
    <row r="46" spans="2:32">
      <c r="B46" s="83"/>
      <c r="C46" s="109"/>
      <c r="D46" s="396"/>
      <c r="E46" s="396"/>
      <c r="F46" s="397"/>
      <c r="G46" s="397"/>
      <c r="H46" s="110"/>
      <c r="I46" s="35"/>
      <c r="J46" s="35"/>
      <c r="K46" s="110"/>
      <c r="L46" s="35"/>
      <c r="N46" s="110"/>
      <c r="O46" s="35"/>
      <c r="Q46" s="110"/>
      <c r="R46" s="35"/>
      <c r="T46" s="110"/>
      <c r="U46" s="35"/>
      <c r="V46" s="111"/>
      <c r="Y46" s="114"/>
    </row>
    <row r="47" spans="2:32">
      <c r="Y47" s="114"/>
    </row>
    <row r="48" spans="2:32">
      <c r="Y48" s="114"/>
    </row>
    <row r="49" spans="25:25">
      <c r="Y49" s="114"/>
    </row>
    <row r="50" spans="25:25">
      <c r="Y50" s="114"/>
    </row>
    <row r="51" spans="25:25">
      <c r="Y51" s="114"/>
    </row>
    <row r="52" spans="25:25">
      <c r="Y52" s="114"/>
    </row>
  </sheetData>
  <mergeCells count="19">
    <mergeCell ref="J45:Y45"/>
    <mergeCell ref="D46:G46"/>
    <mergeCell ref="C29:C34"/>
    <mergeCell ref="V29:V36"/>
    <mergeCell ref="B33:B34"/>
    <mergeCell ref="C37:C42"/>
    <mergeCell ref="V37:V44"/>
    <mergeCell ref="B41:B42"/>
    <mergeCell ref="C13:C18"/>
    <mergeCell ref="V13:V20"/>
    <mergeCell ref="B17:B18"/>
    <mergeCell ref="C21:C26"/>
    <mergeCell ref="B1:Y1"/>
    <mergeCell ref="B2:G2"/>
    <mergeCell ref="C5:C10"/>
    <mergeCell ref="V5:V12"/>
    <mergeCell ref="B9:B10"/>
    <mergeCell ref="V21:V28"/>
    <mergeCell ref="B25:B26"/>
  </mergeCells>
  <phoneticPr fontId="19" type="noConversion"/>
  <pageMargins left="1.23" right="0.17" top="0.18" bottom="0.17" header="0.5" footer="0.23"/>
  <pageSetup paperSize="9" scale="4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7"/>
  </sheetPr>
  <dimension ref="A1:V48"/>
  <sheetViews>
    <sheetView topLeftCell="A7" zoomScale="110" zoomScaleNormal="110" workbookViewId="0">
      <selection activeCell="M33" sqref="M33:P33"/>
    </sheetView>
  </sheetViews>
  <sheetFormatPr defaultRowHeight="16.5"/>
  <cols>
    <col min="1" max="20" width="7.625" style="129" customWidth="1"/>
    <col min="21" max="21" width="18.875" style="129" hidden="1" customWidth="1"/>
    <col min="22" max="16384" width="9" style="129"/>
  </cols>
  <sheetData>
    <row r="1" spans="1:22" ht="12.75" customHeight="1">
      <c r="A1" s="346" t="s">
        <v>274</v>
      </c>
      <c r="B1" s="346"/>
      <c r="C1" s="346"/>
      <c r="D1" s="346"/>
      <c r="E1" s="346"/>
      <c r="F1" s="346"/>
      <c r="G1" s="346"/>
      <c r="H1" s="346"/>
      <c r="I1" s="186"/>
      <c r="J1" s="186"/>
      <c r="K1" s="186"/>
      <c r="L1" s="125"/>
      <c r="M1" s="185" t="s">
        <v>275</v>
      </c>
      <c r="N1" s="185"/>
      <c r="O1" s="127"/>
      <c r="P1" s="125"/>
      <c r="Q1" s="125"/>
      <c r="R1" s="125"/>
      <c r="S1" s="128"/>
      <c r="T1" s="128"/>
    </row>
    <row r="2" spans="1:22" ht="11.25" customHeight="1">
      <c r="A2" s="346"/>
      <c r="B2" s="346"/>
      <c r="C2" s="346"/>
      <c r="D2" s="346"/>
      <c r="E2" s="346"/>
      <c r="F2" s="346"/>
      <c r="G2" s="346"/>
      <c r="H2" s="346"/>
      <c r="I2" s="186"/>
      <c r="J2" s="186"/>
      <c r="K2" s="186"/>
      <c r="L2" s="125"/>
      <c r="M2" s="340" t="s">
        <v>276</v>
      </c>
      <c r="N2" s="340"/>
      <c r="O2" s="340"/>
      <c r="P2" s="125"/>
      <c r="Q2" s="125"/>
      <c r="R2" s="125"/>
      <c r="S2" s="128"/>
      <c r="T2" s="128"/>
    </row>
    <row r="3" spans="1:22" ht="10.5" customHeight="1" thickBot="1">
      <c r="A3" s="347"/>
      <c r="B3" s="347"/>
      <c r="C3" s="347"/>
      <c r="D3" s="347"/>
      <c r="E3" s="347"/>
      <c r="F3" s="347"/>
      <c r="G3" s="347"/>
      <c r="H3" s="347"/>
      <c r="I3" s="187"/>
      <c r="J3" s="187"/>
      <c r="K3" s="187"/>
      <c r="L3" s="122"/>
      <c r="M3" s="341"/>
      <c r="N3" s="341"/>
      <c r="O3" s="341"/>
      <c r="P3" s="122"/>
      <c r="Q3" s="122"/>
      <c r="R3" s="122"/>
      <c r="S3" s="128"/>
      <c r="T3" s="128"/>
    </row>
    <row r="4" spans="1:22" s="130" customFormat="1" ht="15" customHeight="1">
      <c r="A4" s="401">
        <v>6</v>
      </c>
      <c r="B4" s="402"/>
      <c r="C4" s="402"/>
      <c r="D4" s="403"/>
      <c r="E4" s="404">
        <v>7</v>
      </c>
      <c r="F4" s="405"/>
      <c r="G4" s="405"/>
      <c r="H4" s="406"/>
      <c r="I4" s="407">
        <v>8</v>
      </c>
      <c r="J4" s="408"/>
      <c r="K4" s="408"/>
      <c r="L4" s="409"/>
      <c r="M4" s="410">
        <v>9</v>
      </c>
      <c r="N4" s="410"/>
      <c r="O4" s="410"/>
      <c r="P4" s="411"/>
      <c r="Q4" s="398">
        <v>10</v>
      </c>
      <c r="R4" s="399"/>
      <c r="S4" s="399"/>
      <c r="T4" s="400"/>
      <c r="V4" s="131"/>
    </row>
    <row r="5" spans="1:22" s="130" customFormat="1" ht="15" customHeight="1">
      <c r="A5" s="342" t="s">
        <v>277</v>
      </c>
      <c r="B5" s="312"/>
      <c r="C5" s="312"/>
      <c r="D5" s="313"/>
      <c r="E5" s="328" t="s">
        <v>278</v>
      </c>
      <c r="F5" s="329"/>
      <c r="G5" s="329"/>
      <c r="H5" s="330"/>
      <c r="I5" s="342" t="s">
        <v>279</v>
      </c>
      <c r="J5" s="312"/>
      <c r="K5" s="312"/>
      <c r="L5" s="313"/>
      <c r="M5" s="342" t="s">
        <v>280</v>
      </c>
      <c r="N5" s="312"/>
      <c r="O5" s="312"/>
      <c r="P5" s="313"/>
      <c r="Q5" s="328" t="s">
        <v>281</v>
      </c>
      <c r="R5" s="329"/>
      <c r="S5" s="329"/>
      <c r="T5" s="330"/>
      <c r="U5" s="182"/>
      <c r="V5" s="131"/>
    </row>
    <row r="6" spans="1:22" s="130" customFormat="1" ht="15" customHeight="1">
      <c r="A6" s="322" t="s">
        <v>282</v>
      </c>
      <c r="B6" s="323"/>
      <c r="C6" s="323"/>
      <c r="D6" s="324"/>
      <c r="E6" s="322" t="s">
        <v>283</v>
      </c>
      <c r="F6" s="323"/>
      <c r="G6" s="323"/>
      <c r="H6" s="324"/>
      <c r="I6" s="322" t="s">
        <v>284</v>
      </c>
      <c r="J6" s="323"/>
      <c r="K6" s="323"/>
      <c r="L6" s="324"/>
      <c r="M6" s="323" t="s">
        <v>285</v>
      </c>
      <c r="N6" s="323"/>
      <c r="O6" s="323"/>
      <c r="P6" s="324"/>
      <c r="Q6" s="322" t="s">
        <v>286</v>
      </c>
      <c r="R6" s="323"/>
      <c r="S6" s="323"/>
      <c r="T6" s="324"/>
      <c r="U6" s="182"/>
      <c r="V6" s="131"/>
    </row>
    <row r="7" spans="1:22" s="130" customFormat="1" ht="15" customHeight="1">
      <c r="A7" s="331" t="s">
        <v>287</v>
      </c>
      <c r="B7" s="332"/>
      <c r="C7" s="332"/>
      <c r="D7" s="333"/>
      <c r="E7" s="412" t="s">
        <v>288</v>
      </c>
      <c r="F7" s="413"/>
      <c r="G7" s="413"/>
      <c r="H7" s="414"/>
      <c r="I7" s="375" t="s">
        <v>289</v>
      </c>
      <c r="J7" s="362"/>
      <c r="K7" s="362"/>
      <c r="L7" s="363"/>
      <c r="M7" s="413" t="s">
        <v>290</v>
      </c>
      <c r="N7" s="413"/>
      <c r="O7" s="413"/>
      <c r="P7" s="414"/>
      <c r="Q7" s="375" t="s">
        <v>291</v>
      </c>
      <c r="R7" s="362"/>
      <c r="S7" s="362"/>
      <c r="T7" s="363"/>
      <c r="U7" s="132"/>
      <c r="V7" s="131"/>
    </row>
    <row r="8" spans="1:22" s="130" customFormat="1" ht="15" customHeight="1">
      <c r="A8" s="337" t="s">
        <v>292</v>
      </c>
      <c r="B8" s="338"/>
      <c r="C8" s="338"/>
      <c r="D8" s="339"/>
      <c r="E8" s="354" t="s">
        <v>293</v>
      </c>
      <c r="F8" s="355"/>
      <c r="G8" s="355"/>
      <c r="H8" s="356"/>
      <c r="I8" s="285" t="s">
        <v>294</v>
      </c>
      <c r="J8" s="286"/>
      <c r="K8" s="286"/>
      <c r="L8" s="287"/>
      <c r="M8" s="355" t="s">
        <v>295</v>
      </c>
      <c r="N8" s="355"/>
      <c r="O8" s="355"/>
      <c r="P8" s="356"/>
      <c r="Q8" s="285" t="s">
        <v>296</v>
      </c>
      <c r="R8" s="286"/>
      <c r="S8" s="286"/>
      <c r="T8" s="287"/>
      <c r="U8" s="182"/>
      <c r="V8" s="131"/>
    </row>
    <row r="9" spans="1:22" s="130" customFormat="1" ht="15" customHeight="1">
      <c r="A9" s="415" t="s">
        <v>297</v>
      </c>
      <c r="B9" s="416"/>
      <c r="C9" s="416"/>
      <c r="D9" s="417"/>
      <c r="E9" s="418" t="s">
        <v>298</v>
      </c>
      <c r="F9" s="419"/>
      <c r="G9" s="419"/>
      <c r="H9" s="420"/>
      <c r="I9" s="421" t="s">
        <v>299</v>
      </c>
      <c r="J9" s="422"/>
      <c r="K9" s="422"/>
      <c r="L9" s="423"/>
      <c r="M9" s="422" t="s">
        <v>300</v>
      </c>
      <c r="N9" s="422"/>
      <c r="O9" s="422"/>
      <c r="P9" s="423"/>
      <c r="Q9" s="415" t="s">
        <v>301</v>
      </c>
      <c r="R9" s="416"/>
      <c r="S9" s="416"/>
      <c r="T9" s="417"/>
      <c r="U9" s="132"/>
      <c r="V9" s="131"/>
    </row>
    <row r="10" spans="1:22" s="130" customFormat="1" ht="15" customHeight="1">
      <c r="A10" s="424" t="s">
        <v>302</v>
      </c>
      <c r="B10" s="425"/>
      <c r="C10" s="425"/>
      <c r="D10" s="426"/>
      <c r="E10" s="424" t="s">
        <v>303</v>
      </c>
      <c r="F10" s="425"/>
      <c r="G10" s="425"/>
      <c r="H10" s="426"/>
      <c r="I10" s="427" t="s">
        <v>304</v>
      </c>
      <c r="J10" s="428"/>
      <c r="K10" s="428"/>
      <c r="L10" s="429"/>
      <c r="M10" s="425" t="s">
        <v>305</v>
      </c>
      <c r="N10" s="425"/>
      <c r="O10" s="425"/>
      <c r="P10" s="426"/>
      <c r="Q10" s="427" t="s">
        <v>306</v>
      </c>
      <c r="R10" s="428"/>
      <c r="S10" s="428"/>
      <c r="T10" s="429"/>
      <c r="V10" s="131"/>
    </row>
    <row r="11" spans="1:22" s="141" customFormat="1" ht="12" customHeight="1">
      <c r="A11" s="190" t="s">
        <v>307</v>
      </c>
      <c r="B11" s="191" t="str">
        <f>'[1]2月第一週明細'!W12</f>
        <v>644kcal</v>
      </c>
      <c r="C11" s="191" t="s">
        <v>10</v>
      </c>
      <c r="D11" s="191">
        <f>'[1]2月第一週明細'!W8</f>
        <v>17</v>
      </c>
      <c r="E11" s="190" t="s">
        <v>307</v>
      </c>
      <c r="F11" s="191" t="str">
        <f>'[1]2月第一週明細'!W20</f>
        <v>690kcal</v>
      </c>
      <c r="G11" s="191" t="s">
        <v>10</v>
      </c>
      <c r="H11" s="191">
        <f>'[1]2月第一週明細'!W16</f>
        <v>19</v>
      </c>
      <c r="I11" s="190" t="s">
        <v>307</v>
      </c>
      <c r="J11" s="191">
        <f>'[1]2月第一週明細'!W28</f>
        <v>667</v>
      </c>
      <c r="K11" s="191" t="s">
        <v>10</v>
      </c>
      <c r="L11" s="192">
        <f>'[1]2月第一週明細'!W24</f>
        <v>23</v>
      </c>
      <c r="M11" s="193" t="s">
        <v>307</v>
      </c>
      <c r="N11" s="191">
        <f>'[1]2月第一週明細'!W36</f>
        <v>690</v>
      </c>
      <c r="O11" s="191" t="s">
        <v>10</v>
      </c>
      <c r="P11" s="191">
        <f>'[1]2月第一週明細'!W32</f>
        <v>19</v>
      </c>
      <c r="Q11" s="190" t="s">
        <v>307</v>
      </c>
      <c r="R11" s="191" t="str">
        <f>'[1]2月第一週明細'!W44</f>
        <v>742kcal</v>
      </c>
      <c r="S11" s="191" t="s">
        <v>10</v>
      </c>
      <c r="T11" s="191" t="str">
        <f>'[1]2月第一週明細'!W40</f>
        <v>20g</v>
      </c>
      <c r="V11" s="142"/>
    </row>
    <row r="12" spans="1:22" s="141" customFormat="1" ht="12" customHeight="1" thickBot="1">
      <c r="A12" s="194" t="s">
        <v>308</v>
      </c>
      <c r="B12" s="195">
        <f>'[1]2月第一週明細'!W6</f>
        <v>103</v>
      </c>
      <c r="C12" s="195" t="s">
        <v>12</v>
      </c>
      <c r="D12" s="195">
        <f>'[1]2月第一週明細'!W10</f>
        <v>23</v>
      </c>
      <c r="E12" s="194" t="s">
        <v>8</v>
      </c>
      <c r="F12" s="196">
        <f>'[1]2月第一週明細'!W14</f>
        <v>99</v>
      </c>
      <c r="G12" s="195" t="s">
        <v>12</v>
      </c>
      <c r="H12" s="196">
        <f>'[1]2月第一週明細'!W18</f>
        <v>26</v>
      </c>
      <c r="I12" s="194" t="s">
        <v>8</v>
      </c>
      <c r="J12" s="195">
        <f>'[1]2月第一週明細'!W22</f>
        <v>100</v>
      </c>
      <c r="K12" s="195" t="s">
        <v>12</v>
      </c>
      <c r="L12" s="195">
        <f>'[1]2月第一週明細'!W26</f>
        <v>28</v>
      </c>
      <c r="M12" s="194" t="s">
        <v>8</v>
      </c>
      <c r="N12" s="195">
        <f>'[1]2月第一週明細'!W30</f>
        <v>101</v>
      </c>
      <c r="O12" s="195" t="s">
        <v>12</v>
      </c>
      <c r="P12" s="195">
        <f>'[1]2月第一週明細'!W34</f>
        <v>26</v>
      </c>
      <c r="Q12" s="194" t="s">
        <v>8</v>
      </c>
      <c r="R12" s="195" t="str">
        <f>'[1]2月第一週明細'!W38</f>
        <v>113g</v>
      </c>
      <c r="S12" s="195" t="s">
        <v>12</v>
      </c>
      <c r="T12" s="195" t="str">
        <f>'[1]2月第一週明細'!W42</f>
        <v>27g</v>
      </c>
      <c r="V12" s="142"/>
    </row>
    <row r="13" spans="1:22" s="198" customFormat="1" ht="15" customHeight="1">
      <c r="A13" s="430">
        <v>13</v>
      </c>
      <c r="B13" s="431"/>
      <c r="C13" s="431"/>
      <c r="D13" s="432"/>
      <c r="E13" s="404">
        <v>14</v>
      </c>
      <c r="F13" s="405"/>
      <c r="G13" s="405"/>
      <c r="H13" s="406"/>
      <c r="I13" s="407">
        <v>15</v>
      </c>
      <c r="J13" s="408"/>
      <c r="K13" s="408"/>
      <c r="L13" s="409"/>
      <c r="M13" s="410">
        <v>16</v>
      </c>
      <c r="N13" s="410"/>
      <c r="O13" s="410"/>
      <c r="P13" s="411"/>
      <c r="Q13" s="398">
        <v>17</v>
      </c>
      <c r="R13" s="399"/>
      <c r="S13" s="399"/>
      <c r="T13" s="400"/>
      <c r="U13" s="197"/>
    </row>
    <row r="14" spans="1:22" s="198" customFormat="1" ht="15" customHeight="1">
      <c r="A14" s="342" t="s">
        <v>277</v>
      </c>
      <c r="B14" s="312"/>
      <c r="C14" s="312"/>
      <c r="D14" s="313"/>
      <c r="E14" s="328" t="s">
        <v>278</v>
      </c>
      <c r="F14" s="329"/>
      <c r="G14" s="329"/>
      <c r="H14" s="330"/>
      <c r="I14" s="342" t="s">
        <v>279</v>
      </c>
      <c r="J14" s="312"/>
      <c r="K14" s="312"/>
      <c r="L14" s="313"/>
      <c r="M14" s="342" t="s">
        <v>280</v>
      </c>
      <c r="N14" s="312"/>
      <c r="O14" s="312"/>
      <c r="P14" s="313"/>
      <c r="Q14" s="342" t="s">
        <v>309</v>
      </c>
      <c r="R14" s="312"/>
      <c r="S14" s="312"/>
      <c r="T14" s="313"/>
    </row>
    <row r="15" spans="1:22" s="198" customFormat="1" ht="15" customHeight="1">
      <c r="A15" s="343" t="s">
        <v>310</v>
      </c>
      <c r="B15" s="344"/>
      <c r="C15" s="344"/>
      <c r="D15" s="345"/>
      <c r="E15" s="343" t="s">
        <v>311</v>
      </c>
      <c r="F15" s="344"/>
      <c r="G15" s="344"/>
      <c r="H15" s="345"/>
      <c r="I15" s="370" t="s">
        <v>312</v>
      </c>
      <c r="J15" s="371"/>
      <c r="K15" s="371"/>
      <c r="L15" s="372"/>
      <c r="M15" s="371" t="s">
        <v>313</v>
      </c>
      <c r="N15" s="371"/>
      <c r="O15" s="371"/>
      <c r="P15" s="372"/>
      <c r="Q15" s="370" t="s">
        <v>314</v>
      </c>
      <c r="R15" s="371"/>
      <c r="S15" s="371"/>
      <c r="T15" s="372"/>
    </row>
    <row r="16" spans="1:22" s="198" customFormat="1" ht="15" customHeight="1">
      <c r="A16" s="334" t="s">
        <v>315</v>
      </c>
      <c r="B16" s="335"/>
      <c r="C16" s="335"/>
      <c r="D16" s="336"/>
      <c r="E16" s="300" t="s">
        <v>316</v>
      </c>
      <c r="F16" s="301"/>
      <c r="G16" s="301"/>
      <c r="H16" s="302"/>
      <c r="I16" s="348" t="s">
        <v>317</v>
      </c>
      <c r="J16" s="349"/>
      <c r="K16" s="349"/>
      <c r="L16" s="350"/>
      <c r="M16" s="384" t="s">
        <v>318</v>
      </c>
      <c r="N16" s="384"/>
      <c r="O16" s="384"/>
      <c r="P16" s="385"/>
      <c r="Q16" s="348" t="s">
        <v>319</v>
      </c>
      <c r="R16" s="349"/>
      <c r="S16" s="349"/>
      <c r="T16" s="350"/>
    </row>
    <row r="17" spans="1:22" s="198" customFormat="1" ht="15" customHeight="1">
      <c r="A17" s="337" t="s">
        <v>320</v>
      </c>
      <c r="B17" s="338"/>
      <c r="C17" s="338"/>
      <c r="D17" s="339"/>
      <c r="E17" s="291" t="s">
        <v>293</v>
      </c>
      <c r="F17" s="292"/>
      <c r="G17" s="292"/>
      <c r="H17" s="293"/>
      <c r="I17" s="285" t="s">
        <v>321</v>
      </c>
      <c r="J17" s="286"/>
      <c r="K17" s="286"/>
      <c r="L17" s="287"/>
      <c r="M17" s="286" t="s">
        <v>322</v>
      </c>
      <c r="N17" s="286"/>
      <c r="O17" s="286"/>
      <c r="P17" s="287"/>
      <c r="Q17" s="285" t="s">
        <v>323</v>
      </c>
      <c r="R17" s="286"/>
      <c r="S17" s="286"/>
      <c r="T17" s="287"/>
    </row>
    <row r="18" spans="1:22" s="198" customFormat="1" ht="15" customHeight="1">
      <c r="A18" s="306" t="s">
        <v>297</v>
      </c>
      <c r="B18" s="307"/>
      <c r="C18" s="307"/>
      <c r="D18" s="308"/>
      <c r="E18" s="418" t="s">
        <v>298</v>
      </c>
      <c r="F18" s="419"/>
      <c r="G18" s="419"/>
      <c r="H18" s="420"/>
      <c r="I18" s="306" t="s">
        <v>299</v>
      </c>
      <c r="J18" s="307"/>
      <c r="K18" s="307"/>
      <c r="L18" s="308"/>
      <c r="M18" s="307" t="s">
        <v>300</v>
      </c>
      <c r="N18" s="307"/>
      <c r="O18" s="307"/>
      <c r="P18" s="308"/>
      <c r="Q18" s="306" t="s">
        <v>301</v>
      </c>
      <c r="R18" s="307"/>
      <c r="S18" s="307"/>
      <c r="T18" s="308"/>
    </row>
    <row r="19" spans="1:22" s="198" customFormat="1" ht="15" customHeight="1">
      <c r="A19" s="309" t="s">
        <v>324</v>
      </c>
      <c r="B19" s="376"/>
      <c r="C19" s="376"/>
      <c r="D19" s="377"/>
      <c r="E19" s="297" t="s">
        <v>325</v>
      </c>
      <c r="F19" s="298"/>
      <c r="G19" s="298"/>
      <c r="H19" s="299"/>
      <c r="I19" s="309" t="s">
        <v>326</v>
      </c>
      <c r="J19" s="310"/>
      <c r="K19" s="310"/>
      <c r="L19" s="311"/>
      <c r="M19" s="298" t="s">
        <v>327</v>
      </c>
      <c r="N19" s="298"/>
      <c r="O19" s="298"/>
      <c r="P19" s="299"/>
      <c r="Q19" s="297" t="s">
        <v>328</v>
      </c>
      <c r="R19" s="298"/>
      <c r="S19" s="298"/>
      <c r="T19" s="299"/>
    </row>
    <row r="20" spans="1:22" s="141" customFormat="1" ht="12" customHeight="1">
      <c r="A20" s="190" t="s">
        <v>307</v>
      </c>
      <c r="B20" s="191" t="str">
        <f>'[1]2月第二週明細'!W12</f>
        <v>644kcal</v>
      </c>
      <c r="C20" s="191" t="s">
        <v>10</v>
      </c>
      <c r="D20" s="191" t="str">
        <f>'[1]2月第二週明細'!W8</f>
        <v>17g</v>
      </c>
      <c r="E20" s="190" t="s">
        <v>307</v>
      </c>
      <c r="F20" s="191" t="str">
        <f>'[1]2月第二週明細'!W20</f>
        <v>690kcal</v>
      </c>
      <c r="G20" s="191" t="s">
        <v>10</v>
      </c>
      <c r="H20" s="191" t="str">
        <f>'[1]2月第二週明細'!W16</f>
        <v>19g</v>
      </c>
      <c r="I20" s="190" t="s">
        <v>307</v>
      </c>
      <c r="J20" s="191" t="str">
        <f>'[1]2月第二週明細'!W28</f>
        <v>667kcal</v>
      </c>
      <c r="K20" s="191" t="s">
        <v>10</v>
      </c>
      <c r="L20" s="191" t="str">
        <f>'[1]2月第二週明細'!W26</f>
        <v>28g</v>
      </c>
      <c r="M20" s="190" t="s">
        <v>307</v>
      </c>
      <c r="N20" s="191" t="str">
        <f>'[1]2月第二週明細'!W36</f>
        <v>690kcal</v>
      </c>
      <c r="O20" s="191" t="s">
        <v>10</v>
      </c>
      <c r="P20" s="191" t="str">
        <f>'[1]2月第二週明細'!W32</f>
        <v>19g</v>
      </c>
      <c r="Q20" s="190" t="s">
        <v>307</v>
      </c>
      <c r="R20" s="191" t="str">
        <f>'[1]2月第二週明細'!W44</f>
        <v>720kcal</v>
      </c>
      <c r="S20" s="191" t="s">
        <v>10</v>
      </c>
      <c r="T20" s="192" t="str">
        <f>'[1]2月第二週明細'!W38</f>
        <v>98g</v>
      </c>
    </row>
    <row r="21" spans="1:22" s="141" customFormat="1" ht="12" customHeight="1" thickBot="1">
      <c r="A21" s="194" t="s">
        <v>308</v>
      </c>
      <c r="B21" s="195" t="str">
        <f>'[1]2月第二週明細'!W6</f>
        <v>103g</v>
      </c>
      <c r="C21" s="195" t="s">
        <v>12</v>
      </c>
      <c r="D21" s="195" t="str">
        <f>'[1]2月第二週明細'!W10</f>
        <v>23g</v>
      </c>
      <c r="E21" s="194" t="s">
        <v>308</v>
      </c>
      <c r="F21" s="195" t="str">
        <f>'[1]2月第二週明細'!W14</f>
        <v>101g</v>
      </c>
      <c r="G21" s="195" t="s">
        <v>12</v>
      </c>
      <c r="H21" s="195" t="str">
        <f>'[1]2月第二週明細'!W18</f>
        <v>26g</v>
      </c>
      <c r="I21" s="194" t="s">
        <v>329</v>
      </c>
      <c r="J21" s="195" t="str">
        <f>'[1]2月第二週明細'!W24</f>
        <v>23g</v>
      </c>
      <c r="K21" s="195" t="s">
        <v>12</v>
      </c>
      <c r="L21" s="195" t="str">
        <f>'[1]2月第二週明細'!W28</f>
        <v>667kcal</v>
      </c>
      <c r="M21" s="194" t="s">
        <v>329</v>
      </c>
      <c r="N21" s="195" t="str">
        <f>'[1]2月第二週明細'!W30</f>
        <v>101g</v>
      </c>
      <c r="O21" s="195" t="s">
        <v>12</v>
      </c>
      <c r="P21" s="195" t="str">
        <f>'[1]2月第二週明細'!W34</f>
        <v>26g</v>
      </c>
      <c r="Q21" s="194" t="s">
        <v>308</v>
      </c>
      <c r="R21" s="195" t="str">
        <f>'[1]2月第二週明細'!W40</f>
        <v>22g</v>
      </c>
      <c r="S21" s="195" t="s">
        <v>12</v>
      </c>
      <c r="T21" s="199" t="str">
        <f>'[1]2月第二週明細'!W42</f>
        <v>28g</v>
      </c>
    </row>
    <row r="22" spans="1:22" s="130" customFormat="1" ht="15" customHeight="1">
      <c r="A22" s="433">
        <v>18</v>
      </c>
      <c r="B22" s="434"/>
      <c r="C22" s="434"/>
      <c r="D22" s="435"/>
      <c r="E22" s="436"/>
      <c r="F22" s="437"/>
      <c r="G22" s="437"/>
      <c r="H22" s="438"/>
      <c r="I22" s="439"/>
      <c r="J22" s="440"/>
      <c r="K22" s="440"/>
      <c r="L22" s="441"/>
      <c r="M22" s="442"/>
      <c r="N22" s="442"/>
      <c r="O22" s="442"/>
      <c r="P22" s="443"/>
      <c r="Q22" s="444"/>
      <c r="R22" s="445"/>
      <c r="S22" s="445"/>
      <c r="T22" s="446"/>
      <c r="V22" s="131"/>
    </row>
    <row r="23" spans="1:22" s="130" customFormat="1" ht="15" customHeight="1">
      <c r="A23" s="342" t="s">
        <v>277</v>
      </c>
      <c r="B23" s="312"/>
      <c r="C23" s="312"/>
      <c r="D23" s="313"/>
      <c r="E23" s="447"/>
      <c r="F23" s="448"/>
      <c r="G23" s="448"/>
      <c r="H23" s="449"/>
      <c r="I23" s="450"/>
      <c r="J23" s="450"/>
      <c r="K23" s="450"/>
      <c r="L23" s="451"/>
      <c r="M23" s="450"/>
      <c r="N23" s="450"/>
      <c r="O23" s="450"/>
      <c r="P23" s="451"/>
      <c r="Q23" s="447"/>
      <c r="R23" s="448"/>
      <c r="S23" s="448"/>
      <c r="T23" s="449"/>
      <c r="U23" s="182"/>
      <c r="V23" s="131"/>
    </row>
    <row r="24" spans="1:22" s="130" customFormat="1" ht="15" customHeight="1">
      <c r="A24" s="370" t="s">
        <v>330</v>
      </c>
      <c r="B24" s="371"/>
      <c r="C24" s="371"/>
      <c r="D24" s="372"/>
      <c r="E24" s="452"/>
      <c r="F24" s="453"/>
      <c r="G24" s="453"/>
      <c r="H24" s="454"/>
      <c r="I24" s="455"/>
      <c r="J24" s="456"/>
      <c r="K24" s="456"/>
      <c r="L24" s="457"/>
      <c r="M24" s="453"/>
      <c r="N24" s="453"/>
      <c r="O24" s="453"/>
      <c r="P24" s="454"/>
      <c r="Q24" s="455"/>
      <c r="R24" s="456"/>
      <c r="S24" s="456"/>
      <c r="T24" s="457"/>
      <c r="U24" s="182"/>
      <c r="V24" s="131"/>
    </row>
    <row r="25" spans="1:22" s="130" customFormat="1" ht="15" customHeight="1">
      <c r="A25" s="348" t="s">
        <v>295</v>
      </c>
      <c r="B25" s="349"/>
      <c r="C25" s="349"/>
      <c r="D25" s="350"/>
      <c r="E25" s="458"/>
      <c r="F25" s="459"/>
      <c r="G25" s="459"/>
      <c r="H25" s="460"/>
      <c r="I25" s="461"/>
      <c r="J25" s="462"/>
      <c r="K25" s="462"/>
      <c r="L25" s="463"/>
      <c r="M25" s="459"/>
      <c r="N25" s="459"/>
      <c r="O25" s="459"/>
      <c r="P25" s="460"/>
      <c r="Q25" s="461"/>
      <c r="R25" s="462"/>
      <c r="S25" s="462"/>
      <c r="T25" s="463"/>
      <c r="U25" s="132"/>
      <c r="V25" s="131"/>
    </row>
    <row r="26" spans="1:22" s="130" customFormat="1" ht="15" customHeight="1">
      <c r="A26" s="285" t="s">
        <v>331</v>
      </c>
      <c r="B26" s="286"/>
      <c r="C26" s="286"/>
      <c r="D26" s="287"/>
      <c r="E26" s="458"/>
      <c r="F26" s="459"/>
      <c r="G26" s="459"/>
      <c r="H26" s="460"/>
      <c r="I26" s="461"/>
      <c r="J26" s="462"/>
      <c r="K26" s="462"/>
      <c r="L26" s="463"/>
      <c r="M26" s="459"/>
      <c r="N26" s="459"/>
      <c r="O26" s="459"/>
      <c r="P26" s="460"/>
      <c r="Q26" s="461"/>
      <c r="R26" s="462"/>
      <c r="S26" s="462"/>
      <c r="T26" s="463"/>
      <c r="U26" s="182"/>
      <c r="V26" s="131"/>
    </row>
    <row r="27" spans="1:22" s="130" customFormat="1" ht="15" customHeight="1">
      <c r="A27" s="415" t="s">
        <v>332</v>
      </c>
      <c r="B27" s="416"/>
      <c r="C27" s="416"/>
      <c r="D27" s="417"/>
      <c r="E27" s="464"/>
      <c r="F27" s="465"/>
      <c r="G27" s="465"/>
      <c r="H27" s="466"/>
      <c r="I27" s="464"/>
      <c r="J27" s="465"/>
      <c r="K27" s="465"/>
      <c r="L27" s="466"/>
      <c r="M27" s="465"/>
      <c r="N27" s="465"/>
      <c r="O27" s="465"/>
      <c r="P27" s="466"/>
      <c r="Q27" s="467"/>
      <c r="R27" s="468"/>
      <c r="S27" s="468"/>
      <c r="T27" s="469"/>
      <c r="U27" s="132"/>
      <c r="V27" s="131"/>
    </row>
    <row r="28" spans="1:22" s="130" customFormat="1" ht="15" customHeight="1">
      <c r="A28" s="424" t="s">
        <v>328</v>
      </c>
      <c r="B28" s="425"/>
      <c r="C28" s="425"/>
      <c r="D28" s="426"/>
      <c r="E28" s="424"/>
      <c r="F28" s="425"/>
      <c r="G28" s="425"/>
      <c r="H28" s="426"/>
      <c r="I28" s="427"/>
      <c r="J28" s="428"/>
      <c r="K28" s="428"/>
      <c r="L28" s="429"/>
      <c r="M28" s="425"/>
      <c r="N28" s="425"/>
      <c r="O28" s="425"/>
      <c r="P28" s="426"/>
      <c r="Q28" s="427"/>
      <c r="R28" s="428"/>
      <c r="S28" s="428"/>
      <c r="T28" s="429"/>
      <c r="V28" s="131"/>
    </row>
    <row r="29" spans="1:22" s="141" customFormat="1" ht="12" customHeight="1">
      <c r="A29" s="190" t="s">
        <v>307</v>
      </c>
      <c r="B29" s="191" t="str">
        <f>'[1]2月第二週明細.'!W12</f>
        <v>702kcal</v>
      </c>
      <c r="C29" s="191" t="s">
        <v>10</v>
      </c>
      <c r="D29" s="191" t="str">
        <f>'[1]2月第二週明細.'!W8</f>
        <v>23g</v>
      </c>
      <c r="E29" s="190" t="s">
        <v>307</v>
      </c>
      <c r="F29" s="191"/>
      <c r="G29" s="191"/>
      <c r="H29" s="191"/>
      <c r="I29" s="190"/>
      <c r="J29" s="200"/>
      <c r="K29" s="191"/>
      <c r="L29" s="192"/>
      <c r="M29" s="193"/>
      <c r="N29" s="191"/>
      <c r="O29" s="191"/>
      <c r="P29" s="191"/>
      <c r="Q29" s="190"/>
      <c r="R29" s="191"/>
      <c r="S29" s="191"/>
      <c r="T29" s="191"/>
      <c r="V29" s="142"/>
    </row>
    <row r="30" spans="1:22" s="141" customFormat="1" ht="12" customHeight="1" thickBot="1">
      <c r="A30" s="194" t="s">
        <v>8</v>
      </c>
      <c r="B30" s="191" t="str">
        <f>'[1]2月第二週明細.'!W6</f>
        <v>102g</v>
      </c>
      <c r="C30" s="195" t="s">
        <v>12</v>
      </c>
      <c r="D30" s="191" t="str">
        <f>'[1]2月第二週明細.'!W10</f>
        <v>27g</v>
      </c>
      <c r="E30" s="194" t="s">
        <v>8</v>
      </c>
      <c r="F30" s="191"/>
      <c r="G30" s="195"/>
      <c r="H30" s="191"/>
      <c r="I30" s="194"/>
      <c r="J30" s="191"/>
      <c r="K30" s="195"/>
      <c r="L30" s="192"/>
      <c r="M30" s="201"/>
      <c r="N30" s="191"/>
      <c r="O30" s="195"/>
      <c r="P30" s="191"/>
      <c r="Q30" s="194"/>
      <c r="R30" s="191"/>
      <c r="S30" s="195"/>
      <c r="T30" s="191"/>
      <c r="V30" s="142"/>
    </row>
    <row r="31" spans="1:22" s="130" customFormat="1" ht="15" customHeight="1">
      <c r="A31" s="470">
        <v>20</v>
      </c>
      <c r="B31" s="471"/>
      <c r="C31" s="471"/>
      <c r="D31" s="472"/>
      <c r="E31" s="473">
        <v>21</v>
      </c>
      <c r="F31" s="474"/>
      <c r="G31" s="474"/>
      <c r="H31" s="475"/>
      <c r="I31" s="476">
        <v>22</v>
      </c>
      <c r="J31" s="477"/>
      <c r="K31" s="477"/>
      <c r="L31" s="478"/>
      <c r="M31" s="479">
        <v>23</v>
      </c>
      <c r="N31" s="479"/>
      <c r="O31" s="479"/>
      <c r="P31" s="480"/>
      <c r="Q31" s="481">
        <v>24</v>
      </c>
      <c r="R31" s="482"/>
      <c r="S31" s="482"/>
      <c r="T31" s="483"/>
      <c r="U31" s="149"/>
      <c r="V31" s="131"/>
    </row>
    <row r="32" spans="1:22" s="130" customFormat="1" ht="15" customHeight="1">
      <c r="A32" s="342" t="s">
        <v>333</v>
      </c>
      <c r="B32" s="312"/>
      <c r="C32" s="312"/>
      <c r="D32" s="313"/>
      <c r="E32" s="328" t="s">
        <v>334</v>
      </c>
      <c r="F32" s="329"/>
      <c r="G32" s="329"/>
      <c r="H32" s="330"/>
      <c r="I32" s="342" t="s">
        <v>335</v>
      </c>
      <c r="J32" s="312"/>
      <c r="K32" s="312"/>
      <c r="L32" s="313"/>
      <c r="M32" s="312" t="s">
        <v>336</v>
      </c>
      <c r="N32" s="312"/>
      <c r="O32" s="312"/>
      <c r="P32" s="313"/>
      <c r="Q32" s="328" t="s">
        <v>337</v>
      </c>
      <c r="R32" s="329"/>
      <c r="S32" s="329"/>
      <c r="T32" s="330"/>
      <c r="U32" s="150"/>
      <c r="V32" s="131"/>
    </row>
    <row r="33" spans="1:22" s="130" customFormat="1" ht="15" customHeight="1">
      <c r="A33" s="322" t="s">
        <v>338</v>
      </c>
      <c r="B33" s="323"/>
      <c r="C33" s="323"/>
      <c r="D33" s="324"/>
      <c r="E33" s="322" t="s">
        <v>339</v>
      </c>
      <c r="F33" s="323"/>
      <c r="G33" s="323"/>
      <c r="H33" s="324"/>
      <c r="I33" s="322" t="s">
        <v>340</v>
      </c>
      <c r="J33" s="323"/>
      <c r="K33" s="323"/>
      <c r="L33" s="324"/>
      <c r="M33" s="323" t="s">
        <v>341</v>
      </c>
      <c r="N33" s="323"/>
      <c r="O33" s="323"/>
      <c r="P33" s="324"/>
      <c r="Q33" s="322" t="s">
        <v>342</v>
      </c>
      <c r="R33" s="323"/>
      <c r="S33" s="323"/>
      <c r="T33" s="324"/>
      <c r="U33" s="151"/>
      <c r="V33" s="131"/>
    </row>
    <row r="34" spans="1:22" s="130" customFormat="1" ht="15" customHeight="1">
      <c r="A34" s="375" t="s">
        <v>343</v>
      </c>
      <c r="B34" s="362"/>
      <c r="C34" s="362"/>
      <c r="D34" s="363"/>
      <c r="E34" s="412" t="s">
        <v>344</v>
      </c>
      <c r="F34" s="413"/>
      <c r="G34" s="413"/>
      <c r="H34" s="414"/>
      <c r="I34" s="375" t="s">
        <v>345</v>
      </c>
      <c r="J34" s="362"/>
      <c r="K34" s="362"/>
      <c r="L34" s="363"/>
      <c r="M34" s="413" t="s">
        <v>346</v>
      </c>
      <c r="N34" s="413"/>
      <c r="O34" s="413"/>
      <c r="P34" s="414"/>
      <c r="Q34" s="331" t="s">
        <v>347</v>
      </c>
      <c r="R34" s="332"/>
      <c r="S34" s="332"/>
      <c r="T34" s="333"/>
      <c r="U34" s="152"/>
    </row>
    <row r="35" spans="1:22" s="130" customFormat="1" ht="15" customHeight="1">
      <c r="A35" s="337" t="s">
        <v>348</v>
      </c>
      <c r="B35" s="338"/>
      <c r="C35" s="338"/>
      <c r="D35" s="339"/>
      <c r="E35" s="354" t="s">
        <v>349</v>
      </c>
      <c r="F35" s="355"/>
      <c r="G35" s="355"/>
      <c r="H35" s="356"/>
      <c r="I35" s="285" t="s">
        <v>350</v>
      </c>
      <c r="J35" s="286"/>
      <c r="K35" s="286"/>
      <c r="L35" s="287"/>
      <c r="M35" s="355" t="s">
        <v>351</v>
      </c>
      <c r="N35" s="355"/>
      <c r="O35" s="355"/>
      <c r="P35" s="356"/>
      <c r="Q35" s="285" t="s">
        <v>352</v>
      </c>
      <c r="R35" s="286"/>
      <c r="S35" s="286"/>
      <c r="T35" s="287"/>
      <c r="U35" s="153"/>
    </row>
    <row r="36" spans="1:22" s="130" customFormat="1" ht="15" customHeight="1">
      <c r="A36" s="415" t="s">
        <v>353</v>
      </c>
      <c r="B36" s="416"/>
      <c r="C36" s="416"/>
      <c r="D36" s="417"/>
      <c r="E36" s="421" t="s">
        <v>354</v>
      </c>
      <c r="F36" s="422"/>
      <c r="G36" s="422"/>
      <c r="H36" s="423"/>
      <c r="I36" s="421" t="s">
        <v>355</v>
      </c>
      <c r="J36" s="422"/>
      <c r="K36" s="422"/>
      <c r="L36" s="423"/>
      <c r="M36" s="422" t="s">
        <v>356</v>
      </c>
      <c r="N36" s="422"/>
      <c r="O36" s="422"/>
      <c r="P36" s="423"/>
      <c r="Q36" s="415" t="s">
        <v>357</v>
      </c>
      <c r="R36" s="416"/>
      <c r="S36" s="416"/>
      <c r="T36" s="417"/>
      <c r="U36" s="153"/>
    </row>
    <row r="37" spans="1:22" s="130" customFormat="1" ht="15" customHeight="1">
      <c r="A37" s="424" t="s">
        <v>358</v>
      </c>
      <c r="B37" s="425"/>
      <c r="C37" s="425"/>
      <c r="D37" s="426"/>
      <c r="E37" s="424" t="s">
        <v>359</v>
      </c>
      <c r="F37" s="425"/>
      <c r="G37" s="425"/>
      <c r="H37" s="426"/>
      <c r="I37" s="427" t="s">
        <v>360</v>
      </c>
      <c r="J37" s="428"/>
      <c r="K37" s="428"/>
      <c r="L37" s="429"/>
      <c r="M37" s="425" t="s">
        <v>361</v>
      </c>
      <c r="N37" s="425"/>
      <c r="O37" s="425"/>
      <c r="P37" s="426"/>
      <c r="Q37" s="427" t="s">
        <v>362</v>
      </c>
      <c r="R37" s="428"/>
      <c r="S37" s="428"/>
      <c r="T37" s="429"/>
      <c r="U37" s="154"/>
    </row>
    <row r="38" spans="1:22" s="141" customFormat="1" ht="12" customHeight="1">
      <c r="A38" s="196" t="s">
        <v>363</v>
      </c>
      <c r="B38" s="196" t="str">
        <f>'[1]2月第三週明細'!W12</f>
        <v>686kcal</v>
      </c>
      <c r="C38" s="196" t="s">
        <v>10</v>
      </c>
      <c r="D38" s="196" t="str">
        <f>'[1]2月第三週明細'!W8</f>
        <v>23g</v>
      </c>
      <c r="E38" s="202" t="s">
        <v>363</v>
      </c>
      <c r="F38" s="196" t="str">
        <f>'[1]2月第三週明細'!W20</f>
        <v>696kcal</v>
      </c>
      <c r="G38" s="196" t="s">
        <v>10</v>
      </c>
      <c r="H38" s="196" t="str">
        <f>'[1]2月第三週明細'!W16</f>
        <v>19g</v>
      </c>
      <c r="I38" s="202" t="s">
        <v>363</v>
      </c>
      <c r="J38" s="196" t="str">
        <f>'[1]2月第三週明細'!W28</f>
        <v>677kcal</v>
      </c>
      <c r="K38" s="196" t="s">
        <v>10</v>
      </c>
      <c r="L38" s="204" t="str">
        <f>'[1]2月第三週明細'!W24</f>
        <v>24g</v>
      </c>
      <c r="M38" s="203" t="s">
        <v>363</v>
      </c>
      <c r="N38" s="196" t="str">
        <f>'[1]2月第三週明細'!W36</f>
        <v>705kcal</v>
      </c>
      <c r="O38" s="196" t="s">
        <v>10</v>
      </c>
      <c r="P38" s="196" t="str">
        <f>'[1]2月第三週明細'!W32</f>
        <v>22g</v>
      </c>
      <c r="Q38" s="202" t="s">
        <v>363</v>
      </c>
      <c r="R38" s="196" t="str">
        <f>'[1]2月第三週明細'!W44</f>
        <v>776kcal</v>
      </c>
      <c r="S38" s="196" t="s">
        <v>10</v>
      </c>
      <c r="T38" s="204" t="str">
        <f>'[1]2月第三週明細'!W40</f>
        <v>22g</v>
      </c>
      <c r="U38" s="156"/>
    </row>
    <row r="39" spans="1:22" s="141" customFormat="1" ht="12" customHeight="1" thickBot="1">
      <c r="A39" s="194" t="s">
        <v>8</v>
      </c>
      <c r="B39" s="196" t="str">
        <f>'[1]2月第三週明細'!W6</f>
        <v>99g</v>
      </c>
      <c r="C39" s="195" t="s">
        <v>12</v>
      </c>
      <c r="D39" s="196" t="str">
        <f>'[1]2月第三週明細'!W10</f>
        <v>26g</v>
      </c>
      <c r="E39" s="194" t="s">
        <v>8</v>
      </c>
      <c r="F39" s="195" t="str">
        <f>'[1]2月第三週明細'!W14</f>
        <v>101g</v>
      </c>
      <c r="G39" s="195" t="s">
        <v>12</v>
      </c>
      <c r="H39" s="195" t="str">
        <f>'[1]2月第三週明細'!W18</f>
        <v>26g</v>
      </c>
      <c r="I39" s="194" t="s">
        <v>8</v>
      </c>
      <c r="J39" s="195" t="str">
        <f>'[1]2月第三週明細'!W22</f>
        <v>97g</v>
      </c>
      <c r="K39" s="195" t="s">
        <v>12</v>
      </c>
      <c r="L39" s="199" t="str">
        <f>'[1]2月第三週明細'!W26</f>
        <v>27g</v>
      </c>
      <c r="M39" s="201" t="s">
        <v>8</v>
      </c>
      <c r="N39" s="195" t="str">
        <f>'[1]2月第三週明細'!W30</f>
        <v>95g</v>
      </c>
      <c r="O39" s="195" t="s">
        <v>12</v>
      </c>
      <c r="P39" s="195" t="str">
        <f>'[1]2月第三週明細'!W34</f>
        <v>27g</v>
      </c>
      <c r="Q39" s="194" t="s">
        <v>8</v>
      </c>
      <c r="R39" s="195" t="str">
        <f>'[1]2月第三週明細'!W38</f>
        <v>108g</v>
      </c>
      <c r="S39" s="195" t="s">
        <v>12</v>
      </c>
      <c r="T39" s="199" t="str">
        <f>'[1]2月第三週明細'!W42</f>
        <v>28g</v>
      </c>
      <c r="U39" s="156"/>
    </row>
    <row r="40" spans="1:22" ht="15" customHeight="1">
      <c r="A40" s="485"/>
      <c r="B40" s="486"/>
      <c r="C40" s="486"/>
      <c r="D40" s="486"/>
      <c r="E40" s="133"/>
      <c r="F40" s="133"/>
      <c r="G40" s="133"/>
      <c r="H40" s="163"/>
      <c r="I40" s="183"/>
      <c r="J40" s="183"/>
      <c r="K40" s="183"/>
    </row>
    <row r="41" spans="1:22" ht="15" customHeight="1">
      <c r="A41" s="342"/>
      <c r="B41" s="312"/>
      <c r="C41" s="312"/>
      <c r="D41" s="312"/>
      <c r="E41" s="133"/>
      <c r="F41" s="133"/>
      <c r="G41" s="133"/>
      <c r="H41" s="184"/>
      <c r="I41" s="184"/>
      <c r="J41" s="184"/>
      <c r="K41" s="184"/>
    </row>
    <row r="42" spans="1:22" ht="15" customHeight="1">
      <c r="A42" s="322"/>
      <c r="B42" s="323"/>
      <c r="C42" s="323"/>
      <c r="D42" s="323"/>
      <c r="E42" s="369" t="s">
        <v>364</v>
      </c>
      <c r="F42" s="369"/>
      <c r="G42" s="369"/>
      <c r="H42" s="136"/>
      <c r="I42" s="136"/>
      <c r="J42" s="136"/>
      <c r="K42" s="136"/>
    </row>
    <row r="43" spans="1:22" ht="15" customHeight="1">
      <c r="A43" s="331"/>
      <c r="B43" s="332"/>
      <c r="C43" s="332"/>
      <c r="D43" s="332"/>
      <c r="E43" s="369" t="s">
        <v>365</v>
      </c>
      <c r="F43" s="369"/>
      <c r="G43" s="369"/>
      <c r="H43" s="188"/>
      <c r="I43" s="188"/>
      <c r="J43" s="188"/>
      <c r="K43" s="188"/>
    </row>
    <row r="44" spans="1:22" ht="15" customHeight="1">
      <c r="A44" s="337"/>
      <c r="B44" s="338"/>
      <c r="C44" s="338"/>
      <c r="D44" s="338"/>
      <c r="E44" s="166" t="s">
        <v>366</v>
      </c>
      <c r="F44" s="166"/>
      <c r="G44" s="166"/>
      <c r="H44" s="167"/>
      <c r="I44" s="167"/>
      <c r="J44" s="181"/>
      <c r="K44" s="181"/>
    </row>
    <row r="45" spans="1:22" ht="15" customHeight="1">
      <c r="A45" s="306"/>
      <c r="B45" s="307"/>
      <c r="C45" s="307"/>
      <c r="D45" s="307"/>
      <c r="E45" s="165" t="s">
        <v>367</v>
      </c>
      <c r="F45" s="164"/>
      <c r="G45" s="164"/>
      <c r="H45" s="180"/>
      <c r="I45" s="180"/>
      <c r="J45" s="180"/>
      <c r="K45" s="180"/>
    </row>
    <row r="46" spans="1:22" ht="15" customHeight="1">
      <c r="A46" s="484"/>
      <c r="B46" s="367"/>
      <c r="C46" s="367"/>
      <c r="D46" s="367"/>
      <c r="E46" s="139"/>
      <c r="F46" s="139"/>
      <c r="G46" s="139"/>
      <c r="H46" s="139"/>
      <c r="I46" s="139"/>
      <c r="J46" s="139"/>
      <c r="K46" s="139"/>
    </row>
    <row r="47" spans="1:22" ht="11.25" customHeight="1">
      <c r="A47" s="175"/>
      <c r="B47" s="175"/>
      <c r="C47" s="175"/>
      <c r="D47" s="175"/>
    </row>
    <row r="48" spans="1:22" ht="12.75" customHeight="1">
      <c r="A48" s="175"/>
      <c r="B48" s="175"/>
      <c r="C48" s="175"/>
      <c r="D48" s="175"/>
    </row>
  </sheetData>
  <mergeCells count="151">
    <mergeCell ref="A44:D44"/>
    <mergeCell ref="A45:D45"/>
    <mergeCell ref="A46:D46"/>
    <mergeCell ref="A40:D40"/>
    <mergeCell ref="A41:D41"/>
    <mergeCell ref="A42:D42"/>
    <mergeCell ref="E42:G42"/>
    <mergeCell ref="A43:D43"/>
    <mergeCell ref="E43:G43"/>
    <mergeCell ref="A36:D36"/>
    <mergeCell ref="E36:H36"/>
    <mergeCell ref="I36:L36"/>
    <mergeCell ref="M36:P36"/>
    <mergeCell ref="Q36:T36"/>
    <mergeCell ref="A37:D37"/>
    <mergeCell ref="E37:H37"/>
    <mergeCell ref="I37:L37"/>
    <mergeCell ref="M37:P37"/>
    <mergeCell ref="Q37:T37"/>
    <mergeCell ref="A34:D34"/>
    <mergeCell ref="E34:H34"/>
    <mergeCell ref="I34:L34"/>
    <mergeCell ref="M34:P34"/>
    <mergeCell ref="Q34:T34"/>
    <mergeCell ref="A35:D35"/>
    <mergeCell ref="E35:H35"/>
    <mergeCell ref="I35:L35"/>
    <mergeCell ref="M35:P35"/>
    <mergeCell ref="Q35:T35"/>
    <mergeCell ref="A32:D32"/>
    <mergeCell ref="E32:H32"/>
    <mergeCell ref="I32:L32"/>
    <mergeCell ref="M32:P32"/>
    <mergeCell ref="Q32:T32"/>
    <mergeCell ref="A33:D33"/>
    <mergeCell ref="E33:H33"/>
    <mergeCell ref="I33:L33"/>
    <mergeCell ref="M33:P33"/>
    <mergeCell ref="Q33:T33"/>
    <mergeCell ref="A28:D28"/>
    <mergeCell ref="E28:H28"/>
    <mergeCell ref="I28:L28"/>
    <mergeCell ref="M28:P28"/>
    <mergeCell ref="Q28:T28"/>
    <mergeCell ref="A31:D31"/>
    <mergeCell ref="E31:H31"/>
    <mergeCell ref="I31:L31"/>
    <mergeCell ref="M31:P31"/>
    <mergeCell ref="Q31:T31"/>
    <mergeCell ref="A26:D26"/>
    <mergeCell ref="E26:H26"/>
    <mergeCell ref="I26:L26"/>
    <mergeCell ref="M26:P26"/>
    <mergeCell ref="Q26:T26"/>
    <mergeCell ref="A27:D27"/>
    <mergeCell ref="E27:H27"/>
    <mergeCell ref="I27:L27"/>
    <mergeCell ref="M27:P27"/>
    <mergeCell ref="Q27:T27"/>
    <mergeCell ref="A24:D24"/>
    <mergeCell ref="E24:H24"/>
    <mergeCell ref="I24:L24"/>
    <mergeCell ref="M24:P24"/>
    <mergeCell ref="Q24:T24"/>
    <mergeCell ref="A25:D25"/>
    <mergeCell ref="E25:H25"/>
    <mergeCell ref="I25:L25"/>
    <mergeCell ref="M25:P25"/>
    <mergeCell ref="Q25:T25"/>
    <mergeCell ref="A22:D22"/>
    <mergeCell ref="E22:H22"/>
    <mergeCell ref="I22:L22"/>
    <mergeCell ref="M22:P22"/>
    <mergeCell ref="Q22:T22"/>
    <mergeCell ref="A23:D23"/>
    <mergeCell ref="E23:H23"/>
    <mergeCell ref="I23:L23"/>
    <mergeCell ref="M23:P23"/>
    <mergeCell ref="Q23:T23"/>
    <mergeCell ref="A18:D18"/>
    <mergeCell ref="E18:H18"/>
    <mergeCell ref="I18:L18"/>
    <mergeCell ref="M18:P18"/>
    <mergeCell ref="Q18:T18"/>
    <mergeCell ref="A19:D19"/>
    <mergeCell ref="E19:H19"/>
    <mergeCell ref="I19:L19"/>
    <mergeCell ref="M19:P19"/>
    <mergeCell ref="Q19:T19"/>
    <mergeCell ref="A16:D16"/>
    <mergeCell ref="E16:H16"/>
    <mergeCell ref="I16:L16"/>
    <mergeCell ref="M16:P16"/>
    <mergeCell ref="Q16:T16"/>
    <mergeCell ref="A17:D17"/>
    <mergeCell ref="E17:H17"/>
    <mergeCell ref="I17:L17"/>
    <mergeCell ref="M17:P17"/>
    <mergeCell ref="Q17:T17"/>
    <mergeCell ref="A14:D14"/>
    <mergeCell ref="E14:H14"/>
    <mergeCell ref="I14:L14"/>
    <mergeCell ref="M14:P14"/>
    <mergeCell ref="Q14:T14"/>
    <mergeCell ref="A15:D15"/>
    <mergeCell ref="E15:H15"/>
    <mergeCell ref="I15:L15"/>
    <mergeCell ref="M15:P15"/>
    <mergeCell ref="Q15:T15"/>
    <mergeCell ref="A10:D10"/>
    <mergeCell ref="E10:H10"/>
    <mergeCell ref="I10:L10"/>
    <mergeCell ref="M10:P10"/>
    <mergeCell ref="Q10:T10"/>
    <mergeCell ref="A13:D13"/>
    <mergeCell ref="E13:H13"/>
    <mergeCell ref="I13:L13"/>
    <mergeCell ref="M13:P13"/>
    <mergeCell ref="Q13:T13"/>
    <mergeCell ref="A8:D8"/>
    <mergeCell ref="E8:H8"/>
    <mergeCell ref="I8:L8"/>
    <mergeCell ref="M8:P8"/>
    <mergeCell ref="Q8:T8"/>
    <mergeCell ref="A9:D9"/>
    <mergeCell ref="E9:H9"/>
    <mergeCell ref="I9:L9"/>
    <mergeCell ref="M9:P9"/>
    <mergeCell ref="Q9:T9"/>
    <mergeCell ref="A6:D6"/>
    <mergeCell ref="E6:H6"/>
    <mergeCell ref="I6:L6"/>
    <mergeCell ref="M6:P6"/>
    <mergeCell ref="Q6:T6"/>
    <mergeCell ref="A7:D7"/>
    <mergeCell ref="E7:H7"/>
    <mergeCell ref="I7:L7"/>
    <mergeCell ref="M7:P7"/>
    <mergeCell ref="Q7:T7"/>
    <mergeCell ref="Q4:T4"/>
    <mergeCell ref="A5:D5"/>
    <mergeCell ref="E5:H5"/>
    <mergeCell ref="I5:L5"/>
    <mergeCell ref="M5:P5"/>
    <mergeCell ref="Q5:T5"/>
    <mergeCell ref="A1:H3"/>
    <mergeCell ref="M2:O3"/>
    <mergeCell ref="A4:D4"/>
    <mergeCell ref="E4:H4"/>
    <mergeCell ref="I4:L4"/>
    <mergeCell ref="M4:P4"/>
  </mergeCells>
  <phoneticPr fontId="19" type="noConversion"/>
  <pageMargins left="0.11811023622047245" right="0.11811023622047245" top="0" bottom="0" header="0.11811023622047245" footer="0.11811023622047245"/>
  <pageSetup paperSize="9" scale="88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F52"/>
  <sheetViews>
    <sheetView zoomScale="60" workbookViewId="0">
      <selection activeCell="P10" sqref="P10"/>
    </sheetView>
  </sheetViews>
  <sheetFormatPr defaultRowHeight="20.25"/>
  <cols>
    <col min="1" max="1" width="1.875" style="212" customWidth="1"/>
    <col min="2" max="2" width="4.875" style="224" customWidth="1"/>
    <col min="3" max="3" width="0" style="212" hidden="1" customWidth="1"/>
    <col min="4" max="4" width="18.625" style="212" customWidth="1"/>
    <col min="5" max="5" width="5.625" style="225" customWidth="1"/>
    <col min="6" max="6" width="11.25" style="212" customWidth="1"/>
    <col min="7" max="7" width="18.625" style="212" customWidth="1"/>
    <col min="8" max="8" width="5.625" style="225" customWidth="1"/>
    <col min="9" max="9" width="11.875" style="212" customWidth="1"/>
    <col min="10" max="10" width="18.625" style="212" customWidth="1"/>
    <col min="11" max="11" width="5.625" style="225" customWidth="1"/>
    <col min="12" max="12" width="11.75" style="212" customWidth="1"/>
    <col min="13" max="13" width="18.625" style="212" customWidth="1"/>
    <col min="14" max="14" width="5.625" style="225" customWidth="1"/>
    <col min="15" max="15" width="12.125" style="212" customWidth="1"/>
    <col min="16" max="16" width="18.625" style="212" customWidth="1"/>
    <col min="17" max="17" width="5.625" style="225" customWidth="1"/>
    <col min="18" max="18" width="11.75" style="212" customWidth="1"/>
    <col min="19" max="19" width="18.625" style="212" customWidth="1"/>
    <col min="20" max="20" width="5.625" style="225" customWidth="1"/>
    <col min="21" max="21" width="12.75" style="212" customWidth="1"/>
    <col min="22" max="22" width="5.25" style="229" customWidth="1"/>
    <col min="23" max="23" width="11.75" style="112" customWidth="1"/>
    <col min="24" max="24" width="11.25" style="113" customWidth="1"/>
    <col min="25" max="25" width="6.625" style="116" customWidth="1"/>
    <col min="26" max="26" width="4.75" style="212" customWidth="1"/>
    <col min="27" max="27" width="6" style="205" hidden="1" customWidth="1"/>
    <col min="28" max="28" width="5.5" style="206" hidden="1" customWidth="1"/>
    <col min="29" max="29" width="7.75" style="205" hidden="1" customWidth="1"/>
    <col min="30" max="30" width="8" style="205" hidden="1" customWidth="1"/>
    <col min="31" max="31" width="7.875" style="205" hidden="1" customWidth="1"/>
    <col min="32" max="32" width="7.5" style="205" hidden="1" customWidth="1"/>
    <col min="33" max="16384" width="9" style="212"/>
  </cols>
  <sheetData>
    <row r="1" spans="2:32" s="205" customFormat="1" ht="38.25">
      <c r="B1" s="391" t="s">
        <v>368</v>
      </c>
      <c r="C1" s="391"/>
      <c r="D1" s="391"/>
      <c r="E1" s="391"/>
      <c r="F1" s="391"/>
      <c r="G1" s="391"/>
      <c r="H1" s="391"/>
      <c r="I1" s="391"/>
      <c r="J1" s="391"/>
      <c r="K1" s="391"/>
      <c r="L1" s="391"/>
      <c r="M1" s="391"/>
      <c r="N1" s="391"/>
      <c r="O1" s="391"/>
      <c r="P1" s="391"/>
      <c r="Q1" s="391"/>
      <c r="R1" s="391"/>
      <c r="S1" s="391"/>
      <c r="T1" s="391"/>
      <c r="U1" s="391"/>
      <c r="V1" s="391"/>
      <c r="W1" s="391"/>
      <c r="X1" s="391"/>
      <c r="Y1" s="391"/>
      <c r="Z1" s="21"/>
      <c r="AB1" s="206"/>
    </row>
    <row r="2" spans="2:32" s="205" customFormat="1" ht="18.95" customHeight="1">
      <c r="B2" s="392"/>
      <c r="C2" s="393"/>
      <c r="D2" s="393"/>
      <c r="E2" s="393"/>
      <c r="F2" s="393"/>
      <c r="G2" s="393"/>
      <c r="H2" s="189"/>
      <c r="I2" s="21"/>
      <c r="J2" s="21"/>
      <c r="K2" s="189"/>
      <c r="L2" s="21"/>
      <c r="M2" s="21"/>
      <c r="N2" s="189"/>
      <c r="O2" s="21"/>
      <c r="P2" s="21"/>
      <c r="Q2" s="189"/>
      <c r="R2" s="21"/>
      <c r="S2" s="21"/>
      <c r="T2" s="189"/>
      <c r="U2" s="21"/>
      <c r="V2" s="25"/>
      <c r="W2" s="26"/>
      <c r="X2" s="27"/>
      <c r="Y2" s="26"/>
      <c r="Z2" s="21"/>
      <c r="AB2" s="206"/>
    </row>
    <row r="3" spans="2:32" s="205" customFormat="1" ht="30" customHeight="1" thickBot="1">
      <c r="B3" s="118" t="s">
        <v>369</v>
      </c>
      <c r="C3" s="118"/>
      <c r="D3" s="119"/>
      <c r="E3" s="207"/>
      <c r="F3" s="207"/>
      <c r="G3" s="207"/>
      <c r="H3" s="207"/>
      <c r="I3" s="207"/>
      <c r="J3" s="207"/>
      <c r="K3" s="207"/>
      <c r="L3" s="207"/>
      <c r="M3" s="207"/>
      <c r="N3" s="207"/>
      <c r="O3" s="207"/>
      <c r="P3" s="207"/>
      <c r="Q3" s="207"/>
      <c r="R3" s="207"/>
      <c r="T3" s="207"/>
      <c r="U3" s="207"/>
      <c r="V3" s="208"/>
      <c r="W3" s="31"/>
      <c r="X3" s="32"/>
      <c r="Y3" s="33"/>
      <c r="Z3" s="209"/>
      <c r="AB3" s="206"/>
    </row>
    <row r="4" spans="2:32" s="50" customFormat="1" ht="43.5">
      <c r="B4" s="37" t="s">
        <v>0</v>
      </c>
      <c r="C4" s="38" t="s">
        <v>1</v>
      </c>
      <c r="D4" s="39" t="s">
        <v>2</v>
      </c>
      <c r="E4" s="40" t="s">
        <v>370</v>
      </c>
      <c r="F4" s="39"/>
      <c r="G4" s="39" t="s">
        <v>3</v>
      </c>
      <c r="H4" s="40" t="s">
        <v>370</v>
      </c>
      <c r="I4" s="39"/>
      <c r="J4" s="39" t="s">
        <v>4</v>
      </c>
      <c r="K4" s="40" t="s">
        <v>370</v>
      </c>
      <c r="L4" s="39"/>
      <c r="M4" s="39" t="s">
        <v>4</v>
      </c>
      <c r="N4" s="40" t="s">
        <v>370</v>
      </c>
      <c r="O4" s="39"/>
      <c r="P4" s="39" t="s">
        <v>4</v>
      </c>
      <c r="Q4" s="40" t="s">
        <v>370</v>
      </c>
      <c r="R4" s="39"/>
      <c r="S4" s="42" t="s">
        <v>5</v>
      </c>
      <c r="T4" s="40" t="s">
        <v>370</v>
      </c>
      <c r="U4" s="39"/>
      <c r="V4" s="1" t="s">
        <v>6</v>
      </c>
      <c r="W4" s="120" t="s">
        <v>371</v>
      </c>
      <c r="X4" s="44" t="s">
        <v>372</v>
      </c>
      <c r="Y4" s="45" t="s">
        <v>373</v>
      </c>
      <c r="Z4" s="46"/>
      <c r="AA4" s="210"/>
      <c r="AB4" s="206"/>
      <c r="AC4" s="205"/>
      <c r="AD4" s="205"/>
      <c r="AE4" s="205"/>
      <c r="AF4" s="205"/>
    </row>
    <row r="5" spans="2:32" s="56" customFormat="1" ht="42">
      <c r="B5" s="51">
        <v>2</v>
      </c>
      <c r="C5" s="386"/>
      <c r="D5" s="52" t="str">
        <f>'[1]0206-0224菜單'!A5</f>
        <v>QQ白飯</v>
      </c>
      <c r="E5" s="52" t="s">
        <v>374</v>
      </c>
      <c r="F5" s="3" t="s">
        <v>375</v>
      </c>
      <c r="G5" s="52" t="str">
        <f>'[1]0206-0224菜單'!A6</f>
        <v>香滷雞翅</v>
      </c>
      <c r="H5" s="52" t="s">
        <v>376</v>
      </c>
      <c r="I5" s="3" t="s">
        <v>375</v>
      </c>
      <c r="J5" s="52" t="str">
        <f>'[1]0206-0224菜單'!A7</f>
        <v>椒鹽白頁(豆)</v>
      </c>
      <c r="K5" s="52" t="s">
        <v>377</v>
      </c>
      <c r="L5" s="3" t="s">
        <v>375</v>
      </c>
      <c r="M5" s="52" t="str">
        <f>'[1]0206-0224菜單'!A8</f>
        <v>三杯杏鮑菇</v>
      </c>
      <c r="N5" s="52" t="s">
        <v>377</v>
      </c>
      <c r="O5" s="3" t="s">
        <v>375</v>
      </c>
      <c r="P5" s="52" t="str">
        <f>'[1]0206-0224菜單'!A9</f>
        <v>油菜</v>
      </c>
      <c r="Q5" s="52" t="s">
        <v>378</v>
      </c>
      <c r="R5" s="3" t="s">
        <v>375</v>
      </c>
      <c r="S5" s="52" t="str">
        <f>'[1]0206-0224菜單'!A10</f>
        <v>紫菜蛋花湯</v>
      </c>
      <c r="T5" s="52" t="s">
        <v>379</v>
      </c>
      <c r="U5" s="3" t="s">
        <v>375</v>
      </c>
      <c r="V5" s="387"/>
      <c r="W5" s="53" t="s">
        <v>8</v>
      </c>
      <c r="X5" s="54" t="s">
        <v>380</v>
      </c>
      <c r="Y5" s="55">
        <v>5</v>
      </c>
      <c r="Z5" s="205"/>
      <c r="AA5" s="205"/>
      <c r="AB5" s="206"/>
      <c r="AC5" s="205" t="s">
        <v>381</v>
      </c>
      <c r="AD5" s="205" t="s">
        <v>382</v>
      </c>
      <c r="AE5" s="205" t="s">
        <v>383</v>
      </c>
      <c r="AF5" s="205" t="s">
        <v>384</v>
      </c>
    </row>
    <row r="6" spans="2:32" ht="27.95" customHeight="1">
      <c r="B6" s="57" t="s">
        <v>9</v>
      </c>
      <c r="C6" s="386"/>
      <c r="D6" s="8" t="s">
        <v>385</v>
      </c>
      <c r="E6" s="8"/>
      <c r="F6" s="8">
        <v>100</v>
      </c>
      <c r="G6" s="8" t="s">
        <v>386</v>
      </c>
      <c r="H6" s="9"/>
      <c r="I6" s="8">
        <v>65</v>
      </c>
      <c r="J6" s="8" t="s">
        <v>387</v>
      </c>
      <c r="K6" s="211" t="s">
        <v>388</v>
      </c>
      <c r="L6" s="8">
        <v>45</v>
      </c>
      <c r="M6" s="8" t="s">
        <v>389</v>
      </c>
      <c r="N6" s="8"/>
      <c r="O6" s="8">
        <v>40</v>
      </c>
      <c r="P6" s="8" t="s">
        <v>390</v>
      </c>
      <c r="Q6" s="8"/>
      <c r="R6" s="8">
        <v>100</v>
      </c>
      <c r="S6" s="9" t="s">
        <v>391</v>
      </c>
      <c r="T6" s="8"/>
      <c r="U6" s="8">
        <v>5</v>
      </c>
      <c r="V6" s="388"/>
      <c r="W6" s="58">
        <v>103</v>
      </c>
      <c r="X6" s="59" t="s">
        <v>392</v>
      </c>
      <c r="Y6" s="60">
        <f>AB7</f>
        <v>2</v>
      </c>
      <c r="Z6" s="209"/>
      <c r="AA6" s="210" t="s">
        <v>393</v>
      </c>
      <c r="AB6" s="206">
        <v>6</v>
      </c>
      <c r="AC6" s="206">
        <f>AB6*2</f>
        <v>12</v>
      </c>
      <c r="AD6" s="206"/>
      <c r="AE6" s="206">
        <f>AB6*15</f>
        <v>90</v>
      </c>
      <c r="AF6" s="206">
        <f>AC6*4+AE6*4</f>
        <v>408</v>
      </c>
    </row>
    <row r="7" spans="2:32" ht="27.95" customHeight="1">
      <c r="B7" s="57">
        <v>6</v>
      </c>
      <c r="C7" s="386"/>
      <c r="D7" s="7"/>
      <c r="E7" s="7"/>
      <c r="F7" s="7"/>
      <c r="G7" s="8"/>
      <c r="H7" s="9"/>
      <c r="I7" s="8"/>
      <c r="J7" s="8" t="s">
        <v>394</v>
      </c>
      <c r="K7" s="8"/>
      <c r="L7" s="8">
        <v>20</v>
      </c>
      <c r="M7" s="8" t="s">
        <v>395</v>
      </c>
      <c r="N7" s="8"/>
      <c r="O7" s="8">
        <v>2</v>
      </c>
      <c r="P7" s="8"/>
      <c r="Q7" s="8"/>
      <c r="R7" s="8"/>
      <c r="S7" s="9" t="s">
        <v>396</v>
      </c>
      <c r="T7" s="8"/>
      <c r="U7" s="8">
        <v>10</v>
      </c>
      <c r="V7" s="388"/>
      <c r="W7" s="63" t="s">
        <v>10</v>
      </c>
      <c r="X7" s="64" t="s">
        <v>397</v>
      </c>
      <c r="Y7" s="60">
        <f>AB8</f>
        <v>1.8</v>
      </c>
      <c r="Z7" s="205"/>
      <c r="AA7" s="213" t="s">
        <v>398</v>
      </c>
      <c r="AB7" s="206">
        <v>2</v>
      </c>
      <c r="AC7" s="214">
        <f>AB7*7</f>
        <v>14</v>
      </c>
      <c r="AD7" s="206">
        <f>AB7*5</f>
        <v>10</v>
      </c>
      <c r="AE7" s="206" t="s">
        <v>399</v>
      </c>
      <c r="AF7" s="215">
        <f>AC7*4+AD7*9</f>
        <v>146</v>
      </c>
    </row>
    <row r="8" spans="2:32" ht="27.95" customHeight="1">
      <c r="B8" s="57" t="s">
        <v>11</v>
      </c>
      <c r="C8" s="386"/>
      <c r="D8" s="7"/>
      <c r="E8" s="13"/>
      <c r="F8" s="7"/>
      <c r="G8" s="8"/>
      <c r="H8" s="68"/>
      <c r="I8" s="8"/>
      <c r="J8" s="8"/>
      <c r="K8" s="68"/>
      <c r="L8" s="8"/>
      <c r="M8" s="8" t="s">
        <v>400</v>
      </c>
      <c r="N8" s="8"/>
      <c r="O8" s="8">
        <v>1</v>
      </c>
      <c r="P8" s="8"/>
      <c r="Q8" s="68"/>
      <c r="R8" s="8"/>
      <c r="S8" s="9"/>
      <c r="T8" s="8"/>
      <c r="U8" s="8"/>
      <c r="V8" s="388"/>
      <c r="W8" s="58">
        <v>17</v>
      </c>
      <c r="X8" s="64" t="s">
        <v>401</v>
      </c>
      <c r="Y8" s="60">
        <f>AB9</f>
        <v>2.5</v>
      </c>
      <c r="Z8" s="209"/>
      <c r="AA8" s="205" t="s">
        <v>402</v>
      </c>
      <c r="AB8" s="206">
        <v>1.8</v>
      </c>
      <c r="AC8" s="206">
        <f>AB8*1</f>
        <v>1.8</v>
      </c>
      <c r="AD8" s="206" t="s">
        <v>399</v>
      </c>
      <c r="AE8" s="206">
        <f>AB8*5</f>
        <v>9</v>
      </c>
      <c r="AF8" s="206">
        <f>AC8*4+AE8*4</f>
        <v>43.2</v>
      </c>
    </row>
    <row r="9" spans="2:32" ht="27.95" customHeight="1">
      <c r="B9" s="390" t="s">
        <v>403</v>
      </c>
      <c r="C9" s="386"/>
      <c r="D9" s="7"/>
      <c r="E9" s="13"/>
      <c r="F9" s="7"/>
      <c r="G9" s="8"/>
      <c r="H9" s="68"/>
      <c r="I9" s="8"/>
      <c r="J9" s="8"/>
      <c r="K9" s="68"/>
      <c r="L9" s="8"/>
      <c r="M9" s="9"/>
      <c r="N9" s="68"/>
      <c r="O9" s="8"/>
      <c r="P9" s="8"/>
      <c r="Q9" s="68"/>
      <c r="R9" s="8"/>
      <c r="S9" s="9"/>
      <c r="T9" s="68"/>
      <c r="U9" s="8"/>
      <c r="V9" s="388"/>
      <c r="W9" s="63" t="s">
        <v>12</v>
      </c>
      <c r="X9" s="64" t="s">
        <v>404</v>
      </c>
      <c r="Y9" s="60">
        <v>0</v>
      </c>
      <c r="Z9" s="205"/>
      <c r="AA9" s="205" t="s">
        <v>405</v>
      </c>
      <c r="AB9" s="206">
        <v>2.5</v>
      </c>
      <c r="AC9" s="206"/>
      <c r="AD9" s="206">
        <f>AB9*5</f>
        <v>12.5</v>
      </c>
      <c r="AE9" s="206" t="s">
        <v>399</v>
      </c>
      <c r="AF9" s="206">
        <f>AD9*9</f>
        <v>112.5</v>
      </c>
    </row>
    <row r="10" spans="2:32" ht="27.95" customHeight="1">
      <c r="B10" s="390"/>
      <c r="C10" s="386"/>
      <c r="D10" s="9"/>
      <c r="E10" s="9"/>
      <c r="F10" s="9"/>
      <c r="G10" s="8"/>
      <c r="H10" s="68"/>
      <c r="I10" s="8"/>
      <c r="J10" s="8"/>
      <c r="K10" s="68"/>
      <c r="L10" s="8"/>
      <c r="M10" s="9"/>
      <c r="N10" s="68"/>
      <c r="O10" s="8"/>
      <c r="P10" s="8"/>
      <c r="Q10" s="68"/>
      <c r="R10" s="8"/>
      <c r="S10" s="9"/>
      <c r="T10" s="68"/>
      <c r="U10" s="8"/>
      <c r="V10" s="388"/>
      <c r="W10" s="58">
        <v>23</v>
      </c>
      <c r="X10" s="117"/>
      <c r="Y10" s="70"/>
      <c r="Z10" s="209"/>
      <c r="AA10" s="205" t="s">
        <v>406</v>
      </c>
      <c r="AB10" s="206">
        <v>1</v>
      </c>
      <c r="AE10" s="205">
        <f>AB10*15</f>
        <v>15</v>
      </c>
    </row>
    <row r="11" spans="2:32" ht="27.95" customHeight="1">
      <c r="B11" s="216" t="s">
        <v>407</v>
      </c>
      <c r="C11" s="217"/>
      <c r="D11" s="9"/>
      <c r="E11" s="68"/>
      <c r="F11" s="9"/>
      <c r="G11" s="8"/>
      <c r="H11" s="68"/>
      <c r="I11" s="8"/>
      <c r="J11" s="8"/>
      <c r="K11" s="68"/>
      <c r="L11" s="8"/>
      <c r="M11" s="8"/>
      <c r="N11" s="68"/>
      <c r="O11" s="8"/>
      <c r="P11" s="8"/>
      <c r="Q11" s="68"/>
      <c r="R11" s="8"/>
      <c r="S11" s="8"/>
      <c r="T11" s="68"/>
      <c r="U11" s="8"/>
      <c r="V11" s="388"/>
      <c r="W11" s="63" t="s">
        <v>13</v>
      </c>
      <c r="X11" s="73"/>
      <c r="Y11" s="60"/>
      <c r="Z11" s="205"/>
      <c r="AC11" s="205">
        <f>SUM(AC6:AC10)</f>
        <v>27.8</v>
      </c>
      <c r="AD11" s="205">
        <f>SUM(AD6:AD10)</f>
        <v>22.5</v>
      </c>
      <c r="AE11" s="205">
        <f>SUM(AE6:AE10)</f>
        <v>114</v>
      </c>
      <c r="AF11" s="205">
        <f>AC11*4+AD11*9+AE11*4</f>
        <v>769.7</v>
      </c>
    </row>
    <row r="12" spans="2:32" ht="27.95" customHeight="1">
      <c r="B12" s="218"/>
      <c r="C12" s="219"/>
      <c r="D12" s="77"/>
      <c r="E12" s="77"/>
      <c r="F12" s="15"/>
      <c r="G12" s="8"/>
      <c r="H12" s="68"/>
      <c r="I12" s="8"/>
      <c r="J12" s="8"/>
      <c r="K12" s="68"/>
      <c r="L12" s="8"/>
      <c r="M12" s="8"/>
      <c r="N12" s="68"/>
      <c r="O12" s="8"/>
      <c r="P12" s="8"/>
      <c r="Q12" s="68"/>
      <c r="R12" s="8"/>
      <c r="S12" s="8"/>
      <c r="T12" s="68"/>
      <c r="U12" s="8"/>
      <c r="V12" s="389"/>
      <c r="W12" s="58" t="s">
        <v>408</v>
      </c>
      <c r="X12" s="78"/>
      <c r="Y12" s="70"/>
      <c r="Z12" s="209"/>
      <c r="AC12" s="220">
        <f>AC11*4/AF11</f>
        <v>0.14447187215798363</v>
      </c>
      <c r="AD12" s="220">
        <f>AD11*9/AF11</f>
        <v>0.26308951539560865</v>
      </c>
      <c r="AE12" s="220">
        <f>AE11*4/AF11</f>
        <v>0.59243861244640761</v>
      </c>
    </row>
    <row r="13" spans="2:32" s="56" customFormat="1" ht="27.75" customHeight="1">
      <c r="B13" s="51">
        <v>2</v>
      </c>
      <c r="C13" s="386"/>
      <c r="D13" s="52" t="str">
        <f>'[1]0206-0224菜單'!E5</f>
        <v>五穀飯</v>
      </c>
      <c r="E13" s="52" t="s">
        <v>374</v>
      </c>
      <c r="F13" s="3" t="s">
        <v>375</v>
      </c>
      <c r="G13" s="52" t="str">
        <f>'[1]0206-0224菜單'!E6</f>
        <v>照燒豬排</v>
      </c>
      <c r="H13" s="52" t="s">
        <v>376</v>
      </c>
      <c r="I13" s="3" t="s">
        <v>375</v>
      </c>
      <c r="J13" s="52" t="str">
        <f>'[1]0206-0224菜單'!E7</f>
        <v>芹香甜不辣(成)</v>
      </c>
      <c r="K13" s="52" t="s">
        <v>377</v>
      </c>
      <c r="L13" s="3" t="s">
        <v>375</v>
      </c>
      <c r="M13" s="52" t="str">
        <f>'[1]0206-0224菜單'!E8</f>
        <v>滷味</v>
      </c>
      <c r="N13" s="52" t="s">
        <v>377</v>
      </c>
      <c r="O13" s="3" t="s">
        <v>375</v>
      </c>
      <c r="P13" s="52" t="str">
        <f>'[1]0206-0224菜單'!E9</f>
        <v>青江菜/鮮乳或保久乳</v>
      </c>
      <c r="Q13" s="52" t="s">
        <v>378</v>
      </c>
      <c r="R13" s="3" t="s">
        <v>375</v>
      </c>
      <c r="S13" s="52" t="str">
        <f>'[1]0206-0224菜單'!E10</f>
        <v>味噌豆腐湯(豆)</v>
      </c>
      <c r="T13" s="52" t="s">
        <v>379</v>
      </c>
      <c r="U13" s="3" t="s">
        <v>375</v>
      </c>
      <c r="V13" s="387" t="s">
        <v>409</v>
      </c>
      <c r="W13" s="53" t="s">
        <v>8</v>
      </c>
      <c r="X13" s="54" t="s">
        <v>380</v>
      </c>
      <c r="Y13" s="55">
        <v>5</v>
      </c>
      <c r="Z13" s="205"/>
      <c r="AA13" s="205"/>
      <c r="AB13" s="206"/>
      <c r="AC13" s="205" t="s">
        <v>381</v>
      </c>
      <c r="AD13" s="205" t="s">
        <v>382</v>
      </c>
      <c r="AE13" s="205" t="s">
        <v>383</v>
      </c>
      <c r="AF13" s="205" t="s">
        <v>384</v>
      </c>
    </row>
    <row r="14" spans="2:32" ht="27.95" customHeight="1">
      <c r="B14" s="57" t="s">
        <v>9</v>
      </c>
      <c r="C14" s="386"/>
      <c r="D14" s="8" t="s">
        <v>385</v>
      </c>
      <c r="E14" s="8"/>
      <c r="F14" s="8">
        <v>60</v>
      </c>
      <c r="G14" s="8" t="s">
        <v>410</v>
      </c>
      <c r="H14" s="9"/>
      <c r="I14" s="8">
        <v>65</v>
      </c>
      <c r="J14" s="9" t="s">
        <v>411</v>
      </c>
      <c r="K14" s="8" t="s">
        <v>412</v>
      </c>
      <c r="L14" s="9">
        <v>45</v>
      </c>
      <c r="M14" s="8" t="s">
        <v>413</v>
      </c>
      <c r="N14" s="8"/>
      <c r="O14" s="8">
        <v>15</v>
      </c>
      <c r="P14" s="8" t="s">
        <v>414</v>
      </c>
      <c r="Q14" s="8"/>
      <c r="R14" s="8">
        <v>100</v>
      </c>
      <c r="S14" s="8" t="s">
        <v>415</v>
      </c>
      <c r="T14" s="9" t="s">
        <v>388</v>
      </c>
      <c r="U14" s="8">
        <v>30</v>
      </c>
      <c r="V14" s="388"/>
      <c r="W14" s="58">
        <v>99</v>
      </c>
      <c r="X14" s="59" t="s">
        <v>392</v>
      </c>
      <c r="Y14" s="60">
        <f>AB15</f>
        <v>2</v>
      </c>
      <c r="Z14" s="209"/>
      <c r="AA14" s="210" t="s">
        <v>393</v>
      </c>
      <c r="AB14" s="206">
        <v>6.2</v>
      </c>
      <c r="AC14" s="206">
        <f>AB14*2</f>
        <v>12.4</v>
      </c>
      <c r="AD14" s="206"/>
      <c r="AE14" s="206">
        <f>AB14*15</f>
        <v>93</v>
      </c>
      <c r="AF14" s="206">
        <f>AC14*4+AE14*4</f>
        <v>421.6</v>
      </c>
    </row>
    <row r="15" spans="2:32" ht="27.95" customHeight="1">
      <c r="B15" s="57">
        <v>7</v>
      </c>
      <c r="C15" s="386"/>
      <c r="D15" s="8" t="s">
        <v>416</v>
      </c>
      <c r="E15" s="8"/>
      <c r="F15" s="8">
        <v>20</v>
      </c>
      <c r="G15" s="8"/>
      <c r="H15" s="9"/>
      <c r="I15" s="8"/>
      <c r="J15" s="9" t="s">
        <v>417</v>
      </c>
      <c r="K15" s="8"/>
      <c r="L15" s="9">
        <v>5</v>
      </c>
      <c r="M15" s="8" t="s">
        <v>418</v>
      </c>
      <c r="N15" s="8"/>
      <c r="O15" s="8">
        <v>20</v>
      </c>
      <c r="P15" s="8"/>
      <c r="Q15" s="8"/>
      <c r="R15" s="8"/>
      <c r="S15" s="8"/>
      <c r="T15" s="9"/>
      <c r="U15" s="8"/>
      <c r="V15" s="388"/>
      <c r="W15" s="63" t="s">
        <v>10</v>
      </c>
      <c r="X15" s="64" t="s">
        <v>397</v>
      </c>
      <c r="Y15" s="60">
        <f>AB16</f>
        <v>1.6</v>
      </c>
      <c r="Z15" s="205"/>
      <c r="AA15" s="213" t="s">
        <v>398</v>
      </c>
      <c r="AB15" s="206">
        <v>2</v>
      </c>
      <c r="AC15" s="214">
        <f>AB15*7</f>
        <v>14</v>
      </c>
      <c r="AD15" s="206">
        <f>AB15*5</f>
        <v>10</v>
      </c>
      <c r="AE15" s="206" t="s">
        <v>399</v>
      </c>
      <c r="AF15" s="215">
        <f>AC15*4+AD15*9</f>
        <v>146</v>
      </c>
    </row>
    <row r="16" spans="2:32" ht="27.95" customHeight="1">
      <c r="B16" s="57" t="s">
        <v>11</v>
      </c>
      <c r="C16" s="386"/>
      <c r="D16" s="8" t="s">
        <v>419</v>
      </c>
      <c r="E16" s="68"/>
      <c r="F16" s="8">
        <v>20</v>
      </c>
      <c r="G16" s="8"/>
      <c r="H16" s="68"/>
      <c r="I16" s="8"/>
      <c r="J16" s="9"/>
      <c r="K16" s="68"/>
      <c r="L16" s="9"/>
      <c r="M16" s="8" t="s">
        <v>420</v>
      </c>
      <c r="N16" s="68"/>
      <c r="O16" s="8">
        <v>20</v>
      </c>
      <c r="P16" s="8"/>
      <c r="Q16" s="68"/>
      <c r="R16" s="8"/>
      <c r="S16" s="8"/>
      <c r="T16" s="121"/>
      <c r="U16" s="8"/>
      <c r="V16" s="388"/>
      <c r="W16" s="58">
        <v>19</v>
      </c>
      <c r="X16" s="64" t="s">
        <v>401</v>
      </c>
      <c r="Y16" s="60">
        <f>AB17</f>
        <v>2.5</v>
      </c>
      <c r="Z16" s="209"/>
      <c r="AA16" s="205" t="s">
        <v>402</v>
      </c>
      <c r="AB16" s="206">
        <v>1.6</v>
      </c>
      <c r="AC16" s="206">
        <f>AB16*1</f>
        <v>1.6</v>
      </c>
      <c r="AD16" s="206" t="s">
        <v>399</v>
      </c>
      <c r="AE16" s="206">
        <f>AB16*5</f>
        <v>8</v>
      </c>
      <c r="AF16" s="206">
        <f>AC16*4+AE16*4</f>
        <v>38.4</v>
      </c>
    </row>
    <row r="17" spans="2:32" ht="27.95" customHeight="1">
      <c r="B17" s="390" t="s">
        <v>421</v>
      </c>
      <c r="C17" s="386"/>
      <c r="D17" s="8" t="s">
        <v>422</v>
      </c>
      <c r="E17" s="68"/>
      <c r="F17" s="8">
        <v>20</v>
      </c>
      <c r="G17" s="8"/>
      <c r="H17" s="68"/>
      <c r="I17" s="8"/>
      <c r="J17" s="9"/>
      <c r="K17" s="68"/>
      <c r="L17" s="9"/>
      <c r="M17" s="8" t="s">
        <v>415</v>
      </c>
      <c r="N17" s="221" t="s">
        <v>388</v>
      </c>
      <c r="O17" s="8">
        <v>10</v>
      </c>
      <c r="P17" s="8"/>
      <c r="Q17" s="68"/>
      <c r="R17" s="8"/>
      <c r="S17" s="121"/>
      <c r="T17" s="121"/>
      <c r="U17" s="121"/>
      <c r="V17" s="388"/>
      <c r="W17" s="63" t="s">
        <v>12</v>
      </c>
      <c r="X17" s="64" t="s">
        <v>404</v>
      </c>
      <c r="Y17" s="60">
        <v>1</v>
      </c>
      <c r="Z17" s="205"/>
      <c r="AA17" s="205" t="s">
        <v>405</v>
      </c>
      <c r="AB17" s="206">
        <v>2.5</v>
      </c>
      <c r="AC17" s="206"/>
      <c r="AD17" s="206">
        <f>AB17*5</f>
        <v>12.5</v>
      </c>
      <c r="AE17" s="206" t="s">
        <v>399</v>
      </c>
      <c r="AF17" s="206">
        <f>AD17*9</f>
        <v>112.5</v>
      </c>
    </row>
    <row r="18" spans="2:32" ht="27.95" customHeight="1">
      <c r="B18" s="390"/>
      <c r="C18" s="386"/>
      <c r="D18" s="68"/>
      <c r="E18" s="68"/>
      <c r="F18" s="8"/>
      <c r="G18" s="8"/>
      <c r="H18" s="68"/>
      <c r="I18" s="8"/>
      <c r="J18" s="8"/>
      <c r="K18" s="68"/>
      <c r="L18" s="8"/>
      <c r="M18" s="9"/>
      <c r="N18" s="68"/>
      <c r="O18" s="8"/>
      <c r="P18" s="8"/>
      <c r="Q18" s="68"/>
      <c r="R18" s="8"/>
      <c r="S18" s="121"/>
      <c r="T18" s="121"/>
      <c r="U18" s="121"/>
      <c r="V18" s="388"/>
      <c r="W18" s="58">
        <v>26</v>
      </c>
      <c r="X18" s="64"/>
      <c r="Y18" s="70"/>
      <c r="Z18" s="209"/>
      <c r="AA18" s="205" t="s">
        <v>406</v>
      </c>
      <c r="AB18" s="206">
        <v>1</v>
      </c>
      <c r="AE18" s="205">
        <f>AB18*15</f>
        <v>15</v>
      </c>
    </row>
    <row r="19" spans="2:32" ht="27.95" customHeight="1">
      <c r="B19" s="216" t="s">
        <v>407</v>
      </c>
      <c r="C19" s="217"/>
      <c r="D19" s="68"/>
      <c r="E19" s="68"/>
      <c r="F19" s="8"/>
      <c r="G19" s="8"/>
      <c r="H19" s="68"/>
      <c r="I19" s="8"/>
      <c r="J19" s="8"/>
      <c r="K19" s="68"/>
      <c r="L19" s="8"/>
      <c r="M19" s="8"/>
      <c r="N19" s="68"/>
      <c r="O19" s="8"/>
      <c r="P19" s="8"/>
      <c r="Q19" s="68"/>
      <c r="R19" s="8"/>
      <c r="S19" s="8"/>
      <c r="T19" s="68"/>
      <c r="U19" s="8"/>
      <c r="V19" s="388"/>
      <c r="W19" s="63" t="s">
        <v>13</v>
      </c>
      <c r="X19" s="73"/>
      <c r="Y19" s="60"/>
      <c r="Z19" s="205"/>
      <c r="AC19" s="205">
        <f>SUM(AC14:AC18)</f>
        <v>28</v>
      </c>
      <c r="AD19" s="205">
        <f>SUM(AD14:AD18)</f>
        <v>22.5</v>
      </c>
      <c r="AE19" s="205">
        <f>SUM(AE14:AE18)</f>
        <v>116</v>
      </c>
      <c r="AF19" s="205">
        <f>AC19*4+AD19*9+AE19*4</f>
        <v>778.5</v>
      </c>
    </row>
    <row r="20" spans="2:32" ht="27.95" customHeight="1">
      <c r="B20" s="218"/>
      <c r="C20" s="219"/>
      <c r="D20" s="68"/>
      <c r="E20" s="68"/>
      <c r="F20" s="8"/>
      <c r="G20" s="8"/>
      <c r="H20" s="68"/>
      <c r="I20" s="8"/>
      <c r="J20" s="8"/>
      <c r="K20" s="68"/>
      <c r="L20" s="8"/>
      <c r="M20" s="8"/>
      <c r="N20" s="68"/>
      <c r="O20" s="8"/>
      <c r="P20" s="8"/>
      <c r="Q20" s="68"/>
      <c r="R20" s="8"/>
      <c r="S20" s="8"/>
      <c r="T20" s="68"/>
      <c r="U20" s="8"/>
      <c r="V20" s="389"/>
      <c r="W20" s="58" t="s">
        <v>423</v>
      </c>
      <c r="X20" s="69"/>
      <c r="Y20" s="70"/>
      <c r="Z20" s="209"/>
      <c r="AC20" s="220">
        <f>AC19*4/AF19</f>
        <v>0.14386640976236351</v>
      </c>
      <c r="AD20" s="220">
        <f>AD19*9/AF19</f>
        <v>0.26011560693641617</v>
      </c>
      <c r="AE20" s="220">
        <f>AE19*4/AF19</f>
        <v>0.59601798330122024</v>
      </c>
    </row>
    <row r="21" spans="2:32" s="56" customFormat="1" ht="27.95" customHeight="1">
      <c r="B21" s="79">
        <v>2</v>
      </c>
      <c r="C21" s="386"/>
      <c r="D21" s="52" t="str">
        <f>'[1]0206-0224菜單'!I5</f>
        <v>海苔肉鬆飯</v>
      </c>
      <c r="E21" s="52" t="s">
        <v>374</v>
      </c>
      <c r="F21" s="3" t="s">
        <v>375</v>
      </c>
      <c r="G21" s="52" t="str">
        <f>'[1]0206-0224菜單'!I6</f>
        <v>夜市帶骨大雞胸</v>
      </c>
      <c r="H21" s="52" t="s">
        <v>424</v>
      </c>
      <c r="I21" s="3" t="s">
        <v>375</v>
      </c>
      <c r="J21" s="52" t="str">
        <f>'[1]0206-0224菜單'!I7</f>
        <v>洋蔥豬柳</v>
      </c>
      <c r="K21" s="52" t="s">
        <v>377</v>
      </c>
      <c r="L21" s="3" t="s">
        <v>375</v>
      </c>
      <c r="M21" s="52" t="str">
        <f>'[1]0206-0224菜單'!I8</f>
        <v>九層海蓉</v>
      </c>
      <c r="N21" s="52" t="s">
        <v>377</v>
      </c>
      <c r="O21" s="3" t="s">
        <v>375</v>
      </c>
      <c r="P21" s="52" t="str">
        <f>'[1]0206-0224菜單'!I9</f>
        <v>高麗菜</v>
      </c>
      <c r="Q21" s="52" t="s">
        <v>378</v>
      </c>
      <c r="R21" s="3" t="s">
        <v>375</v>
      </c>
      <c r="S21" s="52" t="str">
        <f>'[1]0206-0224菜單'!I10</f>
        <v>大黃瓜湯</v>
      </c>
      <c r="T21" s="52" t="s">
        <v>379</v>
      </c>
      <c r="U21" s="3" t="s">
        <v>375</v>
      </c>
      <c r="V21" s="387"/>
      <c r="W21" s="53" t="s">
        <v>8</v>
      </c>
      <c r="X21" s="54" t="s">
        <v>380</v>
      </c>
      <c r="Y21" s="55">
        <v>5</v>
      </c>
      <c r="Z21" s="205"/>
      <c r="AA21" s="205"/>
      <c r="AB21" s="206"/>
      <c r="AC21" s="205" t="s">
        <v>381</v>
      </c>
      <c r="AD21" s="205" t="s">
        <v>382</v>
      </c>
      <c r="AE21" s="205" t="s">
        <v>383</v>
      </c>
      <c r="AF21" s="205" t="s">
        <v>384</v>
      </c>
    </row>
    <row r="22" spans="2:32" s="84" customFormat="1" ht="27.75" customHeight="1">
      <c r="B22" s="80" t="s">
        <v>9</v>
      </c>
      <c r="C22" s="386"/>
      <c r="D22" s="8" t="s">
        <v>425</v>
      </c>
      <c r="E22" s="8"/>
      <c r="F22" s="8">
        <v>100</v>
      </c>
      <c r="G22" s="8" t="s">
        <v>426</v>
      </c>
      <c r="H22" s="8"/>
      <c r="I22" s="8">
        <v>65</v>
      </c>
      <c r="J22" s="8" t="s">
        <v>427</v>
      </c>
      <c r="K22" s="8"/>
      <c r="L22" s="8">
        <v>40</v>
      </c>
      <c r="M22" s="8" t="s">
        <v>428</v>
      </c>
      <c r="N22" s="8"/>
      <c r="O22" s="8">
        <v>60</v>
      </c>
      <c r="P22" s="8" t="s">
        <v>429</v>
      </c>
      <c r="Q22" s="8"/>
      <c r="R22" s="8">
        <v>100</v>
      </c>
      <c r="S22" s="8" t="s">
        <v>430</v>
      </c>
      <c r="T22" s="8"/>
      <c r="U22" s="8">
        <v>30</v>
      </c>
      <c r="V22" s="388"/>
      <c r="W22" s="58">
        <v>100</v>
      </c>
      <c r="X22" s="59" t="s">
        <v>392</v>
      </c>
      <c r="Y22" s="60">
        <f>AB23</f>
        <v>2.2000000000000002</v>
      </c>
      <c r="Z22" s="81"/>
      <c r="AA22" s="210" t="s">
        <v>393</v>
      </c>
      <c r="AB22" s="206">
        <v>6.2</v>
      </c>
      <c r="AC22" s="206">
        <f>AB22*2</f>
        <v>12.4</v>
      </c>
      <c r="AD22" s="206"/>
      <c r="AE22" s="206">
        <f>AB22*15</f>
        <v>93</v>
      </c>
      <c r="AF22" s="206">
        <f>AC22*4+AE22*4</f>
        <v>421.6</v>
      </c>
    </row>
    <row r="23" spans="2:32" s="84" customFormat="1" ht="27.95" customHeight="1">
      <c r="B23" s="80">
        <v>8</v>
      </c>
      <c r="C23" s="386"/>
      <c r="D23" s="9" t="s">
        <v>431</v>
      </c>
      <c r="E23" s="9"/>
      <c r="F23" s="9">
        <v>10</v>
      </c>
      <c r="G23" s="8"/>
      <c r="H23" s="8"/>
      <c r="I23" s="8"/>
      <c r="J23" s="8" t="s">
        <v>432</v>
      </c>
      <c r="K23" s="8"/>
      <c r="L23" s="8">
        <v>20</v>
      </c>
      <c r="M23" s="8" t="s">
        <v>400</v>
      </c>
      <c r="N23" s="8"/>
      <c r="O23" s="8">
        <v>5</v>
      </c>
      <c r="P23" s="8"/>
      <c r="Q23" s="8"/>
      <c r="R23" s="8"/>
      <c r="S23" s="8"/>
      <c r="T23" s="8"/>
      <c r="U23" s="8"/>
      <c r="V23" s="388"/>
      <c r="W23" s="63" t="s">
        <v>10</v>
      </c>
      <c r="X23" s="64" t="s">
        <v>397</v>
      </c>
      <c r="Y23" s="60">
        <f>AB24</f>
        <v>1.6</v>
      </c>
      <c r="Z23" s="85"/>
      <c r="AA23" s="213" t="s">
        <v>398</v>
      </c>
      <c r="AB23" s="206">
        <v>2.2000000000000002</v>
      </c>
      <c r="AC23" s="214">
        <f>AB23*7</f>
        <v>15.400000000000002</v>
      </c>
      <c r="AD23" s="206">
        <f>AB23*5</f>
        <v>11</v>
      </c>
      <c r="AE23" s="206" t="s">
        <v>399</v>
      </c>
      <c r="AF23" s="215">
        <f>AC23*4+AD23*9</f>
        <v>160.60000000000002</v>
      </c>
    </row>
    <row r="24" spans="2:32" s="84" customFormat="1" ht="27.95" customHeight="1">
      <c r="B24" s="80" t="s">
        <v>11</v>
      </c>
      <c r="C24" s="386"/>
      <c r="D24" s="9"/>
      <c r="E24" s="9"/>
      <c r="F24" s="9"/>
      <c r="G24" s="8"/>
      <c r="H24" s="68"/>
      <c r="I24" s="8"/>
      <c r="J24" s="8"/>
      <c r="K24" s="68"/>
      <c r="L24" s="8"/>
      <c r="M24" s="8" t="s">
        <v>395</v>
      </c>
      <c r="N24" s="68"/>
      <c r="O24" s="8">
        <v>3</v>
      </c>
      <c r="P24" s="8"/>
      <c r="Q24" s="68"/>
      <c r="R24" s="8"/>
      <c r="S24" s="9"/>
      <c r="T24" s="68"/>
      <c r="U24" s="8"/>
      <c r="V24" s="388"/>
      <c r="W24" s="58">
        <v>23</v>
      </c>
      <c r="X24" s="64" t="s">
        <v>401</v>
      </c>
      <c r="Y24" s="60">
        <f>AB25</f>
        <v>2.5</v>
      </c>
      <c r="Z24" s="81"/>
      <c r="AA24" s="205" t="s">
        <v>402</v>
      </c>
      <c r="AB24" s="206">
        <v>1.6</v>
      </c>
      <c r="AC24" s="206">
        <f>AB24*1</f>
        <v>1.6</v>
      </c>
      <c r="AD24" s="206" t="s">
        <v>399</v>
      </c>
      <c r="AE24" s="206">
        <f>AB24*5</f>
        <v>8</v>
      </c>
      <c r="AF24" s="206">
        <f>AC24*4+AE24*4</f>
        <v>38.4</v>
      </c>
    </row>
    <row r="25" spans="2:32" s="84" customFormat="1" ht="27.95" customHeight="1">
      <c r="B25" s="394" t="s">
        <v>433</v>
      </c>
      <c r="C25" s="386"/>
      <c r="D25" s="9"/>
      <c r="E25" s="9"/>
      <c r="F25" s="9"/>
      <c r="G25" s="8"/>
      <c r="H25" s="68"/>
      <c r="I25" s="8"/>
      <c r="J25" s="8"/>
      <c r="K25" s="68"/>
      <c r="L25" s="8"/>
      <c r="M25" s="8"/>
      <c r="N25" s="68"/>
      <c r="O25" s="8"/>
      <c r="P25" s="8"/>
      <c r="Q25" s="68"/>
      <c r="R25" s="8"/>
      <c r="S25" s="8"/>
      <c r="T25" s="68"/>
      <c r="U25" s="8"/>
      <c r="V25" s="388"/>
      <c r="W25" s="63" t="s">
        <v>434</v>
      </c>
      <c r="X25" s="64" t="s">
        <v>404</v>
      </c>
      <c r="Y25" s="60">
        <v>0</v>
      </c>
      <c r="Z25" s="85"/>
      <c r="AA25" s="205" t="s">
        <v>405</v>
      </c>
      <c r="AB25" s="206">
        <v>2.5</v>
      </c>
      <c r="AC25" s="206"/>
      <c r="AD25" s="206">
        <f>AB25*5</f>
        <v>12.5</v>
      </c>
      <c r="AE25" s="206" t="s">
        <v>399</v>
      </c>
      <c r="AF25" s="206">
        <f>AD25*9</f>
        <v>112.5</v>
      </c>
    </row>
    <row r="26" spans="2:32" s="84" customFormat="1" ht="27.95" customHeight="1">
      <c r="B26" s="394"/>
      <c r="C26" s="386"/>
      <c r="D26" s="9"/>
      <c r="E26" s="9"/>
      <c r="F26" s="9"/>
      <c r="G26" s="90"/>
      <c r="H26" s="68"/>
      <c r="I26" s="8"/>
      <c r="J26" s="8"/>
      <c r="K26" s="68"/>
      <c r="L26" s="8"/>
      <c r="M26" s="8"/>
      <c r="N26" s="68"/>
      <c r="O26" s="8"/>
      <c r="P26" s="8"/>
      <c r="Q26" s="68"/>
      <c r="R26" s="8"/>
      <c r="S26" s="8"/>
      <c r="T26" s="68"/>
      <c r="U26" s="8"/>
      <c r="V26" s="388"/>
      <c r="W26" s="58">
        <v>28</v>
      </c>
      <c r="X26" s="117"/>
      <c r="Y26" s="60"/>
      <c r="Z26" s="81"/>
      <c r="AA26" s="205" t="s">
        <v>406</v>
      </c>
      <c r="AB26" s="206"/>
      <c r="AC26" s="205"/>
      <c r="AD26" s="205"/>
      <c r="AE26" s="205">
        <f>AB26*15</f>
        <v>0</v>
      </c>
      <c r="AF26" s="205"/>
    </row>
    <row r="27" spans="2:32" s="84" customFormat="1" ht="27.95" customHeight="1">
      <c r="B27" s="216" t="s">
        <v>407</v>
      </c>
      <c r="C27" s="92"/>
      <c r="D27" s="68"/>
      <c r="E27" s="68"/>
      <c r="F27" s="8"/>
      <c r="G27" s="8"/>
      <c r="H27" s="68"/>
      <c r="I27" s="8"/>
      <c r="J27" s="8"/>
      <c r="K27" s="68"/>
      <c r="L27" s="8"/>
      <c r="M27" s="8"/>
      <c r="N27" s="68"/>
      <c r="O27" s="8"/>
      <c r="P27" s="8"/>
      <c r="Q27" s="68"/>
      <c r="R27" s="8"/>
      <c r="S27" s="8"/>
      <c r="T27" s="68"/>
      <c r="U27" s="8"/>
      <c r="V27" s="388"/>
      <c r="W27" s="63" t="s">
        <v>13</v>
      </c>
      <c r="X27" s="73"/>
      <c r="Y27" s="60"/>
      <c r="Z27" s="85"/>
      <c r="AA27" s="205"/>
      <c r="AB27" s="206"/>
      <c r="AC27" s="205">
        <f>SUM(AC22:AC26)</f>
        <v>29.400000000000006</v>
      </c>
      <c r="AD27" s="205">
        <f>SUM(AD22:AD26)</f>
        <v>23.5</v>
      </c>
      <c r="AE27" s="205">
        <f>SUM(AE22:AE26)</f>
        <v>101</v>
      </c>
      <c r="AF27" s="205">
        <f>AC27*4+AD27*9+AE27*4</f>
        <v>733.1</v>
      </c>
    </row>
    <row r="28" spans="2:32" s="84" customFormat="1" ht="27.95" customHeight="1" thickBot="1">
      <c r="B28" s="222"/>
      <c r="C28" s="94"/>
      <c r="D28" s="68"/>
      <c r="E28" s="68"/>
      <c r="F28" s="8"/>
      <c r="G28" s="8"/>
      <c r="H28" s="68"/>
      <c r="I28" s="8"/>
      <c r="J28" s="8"/>
      <c r="K28" s="68"/>
      <c r="L28" s="8"/>
      <c r="M28" s="8"/>
      <c r="N28" s="68"/>
      <c r="O28" s="8"/>
      <c r="P28" s="8"/>
      <c r="Q28" s="68"/>
      <c r="R28" s="8"/>
      <c r="S28" s="8"/>
      <c r="T28" s="68"/>
      <c r="U28" s="8"/>
      <c r="V28" s="389"/>
      <c r="W28" s="58">
        <v>667</v>
      </c>
      <c r="X28" s="78"/>
      <c r="Y28" s="60"/>
      <c r="Z28" s="81"/>
      <c r="AA28" s="85"/>
      <c r="AB28" s="95"/>
      <c r="AC28" s="220">
        <f>AC27*4/AF27</f>
        <v>0.16041467739735374</v>
      </c>
      <c r="AD28" s="220">
        <f>AD27*9/AF27</f>
        <v>0.28850088664575091</v>
      </c>
      <c r="AE28" s="220">
        <f>AE27*4/AF27</f>
        <v>0.55108443595689538</v>
      </c>
      <c r="AF28" s="85"/>
    </row>
    <row r="29" spans="2:32" s="56" customFormat="1" ht="27.95" customHeight="1">
      <c r="B29" s="51">
        <v>2</v>
      </c>
      <c r="C29" s="386"/>
      <c r="D29" s="52" t="str">
        <f>'[1]0206-0224菜單'!M5</f>
        <v>地瓜飯</v>
      </c>
      <c r="E29" s="52" t="s">
        <v>374</v>
      </c>
      <c r="F29" s="3" t="s">
        <v>375</v>
      </c>
      <c r="G29" s="52" t="str">
        <f>'[1]0206-0224菜單'!M6</f>
        <v>蒜泥白肉</v>
      </c>
      <c r="H29" s="52" t="s">
        <v>377</v>
      </c>
      <c r="I29" s="3" t="s">
        <v>375</v>
      </c>
      <c r="J29" s="52" t="str">
        <f>'[1]0206-0224菜單'!M7</f>
        <v>椒鹽魷魚條(海)</v>
      </c>
      <c r="K29" s="52" t="s">
        <v>377</v>
      </c>
      <c r="L29" s="3" t="s">
        <v>375</v>
      </c>
      <c r="M29" s="52" t="str">
        <f>'[1]0206-0224菜單'!M8</f>
        <v>番茄炒蛋</v>
      </c>
      <c r="N29" s="52" t="s">
        <v>377</v>
      </c>
      <c r="O29" s="3" t="s">
        <v>375</v>
      </c>
      <c r="P29" s="52" t="str">
        <f>'[1]0206-0224菜單'!M9</f>
        <v>菠菜</v>
      </c>
      <c r="Q29" s="52" t="s">
        <v>378</v>
      </c>
      <c r="R29" s="3" t="s">
        <v>375</v>
      </c>
      <c r="S29" s="52" t="str">
        <f>'[1]0206-0224菜單'!M10</f>
        <v>玉米濃湯</v>
      </c>
      <c r="T29" s="52" t="s">
        <v>379</v>
      </c>
      <c r="U29" s="3" t="s">
        <v>375</v>
      </c>
      <c r="V29" s="387"/>
      <c r="W29" s="53" t="s">
        <v>8</v>
      </c>
      <c r="X29" s="54" t="s">
        <v>380</v>
      </c>
      <c r="Y29" s="55">
        <v>5</v>
      </c>
      <c r="Z29" s="205"/>
      <c r="AA29" s="205"/>
      <c r="AB29" s="206"/>
      <c r="AC29" s="205" t="s">
        <v>381</v>
      </c>
      <c r="AD29" s="205" t="s">
        <v>382</v>
      </c>
      <c r="AE29" s="205" t="s">
        <v>383</v>
      </c>
      <c r="AF29" s="205" t="s">
        <v>384</v>
      </c>
    </row>
    <row r="30" spans="2:32" ht="27.95" customHeight="1">
      <c r="B30" s="57" t="s">
        <v>9</v>
      </c>
      <c r="C30" s="386"/>
      <c r="D30" s="9" t="s">
        <v>385</v>
      </c>
      <c r="E30" s="9"/>
      <c r="F30" s="9">
        <v>80</v>
      </c>
      <c r="G30" s="8" t="s">
        <v>435</v>
      </c>
      <c r="H30" s="8"/>
      <c r="I30" s="8">
        <v>50</v>
      </c>
      <c r="J30" s="9" t="s">
        <v>436</v>
      </c>
      <c r="K30" s="9"/>
      <c r="L30" s="9">
        <v>40</v>
      </c>
      <c r="M30" s="9" t="s">
        <v>437</v>
      </c>
      <c r="N30" s="9"/>
      <c r="O30" s="9">
        <v>30</v>
      </c>
      <c r="P30" s="8" t="s">
        <v>438</v>
      </c>
      <c r="Q30" s="8"/>
      <c r="R30" s="8">
        <v>100</v>
      </c>
      <c r="S30" s="9" t="s">
        <v>418</v>
      </c>
      <c r="T30" s="8"/>
      <c r="U30" s="8">
        <v>20</v>
      </c>
      <c r="V30" s="388"/>
      <c r="W30" s="58">
        <v>101</v>
      </c>
      <c r="X30" s="59" t="s">
        <v>392</v>
      </c>
      <c r="Y30" s="60">
        <f>AB31</f>
        <v>2</v>
      </c>
      <c r="Z30" s="209"/>
      <c r="AA30" s="210" t="s">
        <v>393</v>
      </c>
      <c r="AB30" s="206">
        <v>6.3</v>
      </c>
      <c r="AC30" s="206">
        <f>AB30*2</f>
        <v>12.6</v>
      </c>
      <c r="AD30" s="206"/>
      <c r="AE30" s="206">
        <f>AB30*15</f>
        <v>94.5</v>
      </c>
      <c r="AF30" s="206">
        <f>AC30*4+AE30*4</f>
        <v>428.4</v>
      </c>
    </row>
    <row r="31" spans="2:32" ht="27.95" customHeight="1">
      <c r="B31" s="57">
        <v>9</v>
      </c>
      <c r="C31" s="386"/>
      <c r="D31" s="9" t="s">
        <v>439</v>
      </c>
      <c r="E31" s="9"/>
      <c r="F31" s="9">
        <v>30</v>
      </c>
      <c r="G31" s="8" t="s">
        <v>440</v>
      </c>
      <c r="H31" s="8"/>
      <c r="I31" s="8">
        <v>5</v>
      </c>
      <c r="J31" s="9" t="s">
        <v>417</v>
      </c>
      <c r="K31" s="9"/>
      <c r="L31" s="9">
        <v>5</v>
      </c>
      <c r="M31" s="9" t="s">
        <v>396</v>
      </c>
      <c r="N31" s="9"/>
      <c r="O31" s="9">
        <v>20</v>
      </c>
      <c r="P31" s="8"/>
      <c r="Q31" s="8"/>
      <c r="R31" s="8"/>
      <c r="S31" s="9" t="s">
        <v>441</v>
      </c>
      <c r="T31" s="8"/>
      <c r="U31" s="8">
        <v>5</v>
      </c>
      <c r="V31" s="388"/>
      <c r="W31" s="63" t="s">
        <v>10</v>
      </c>
      <c r="X31" s="64" t="s">
        <v>397</v>
      </c>
      <c r="Y31" s="60">
        <f>AB32</f>
        <v>1.7</v>
      </c>
      <c r="Z31" s="205"/>
      <c r="AA31" s="213" t="s">
        <v>398</v>
      </c>
      <c r="AB31" s="206">
        <v>2</v>
      </c>
      <c r="AC31" s="214">
        <f>AB31*7</f>
        <v>14</v>
      </c>
      <c r="AD31" s="206">
        <f>AB31*5</f>
        <v>10</v>
      </c>
      <c r="AE31" s="206" t="s">
        <v>399</v>
      </c>
      <c r="AF31" s="215">
        <f>AC31*4+AD31*9</f>
        <v>146</v>
      </c>
    </row>
    <row r="32" spans="2:32" ht="27.95" customHeight="1">
      <c r="B32" s="57" t="s">
        <v>11</v>
      </c>
      <c r="C32" s="386"/>
      <c r="D32" s="8"/>
      <c r="E32" s="68"/>
      <c r="F32" s="8"/>
      <c r="G32" s="8"/>
      <c r="H32" s="68"/>
      <c r="I32" s="8"/>
      <c r="J32" s="9" t="s">
        <v>427</v>
      </c>
      <c r="K32" s="9"/>
      <c r="L32" s="9">
        <v>20</v>
      </c>
      <c r="M32" s="8"/>
      <c r="N32" s="68"/>
      <c r="O32" s="8"/>
      <c r="P32" s="8"/>
      <c r="Q32" s="68"/>
      <c r="R32" s="8"/>
      <c r="S32" s="8" t="s">
        <v>396</v>
      </c>
      <c r="T32" s="9"/>
      <c r="U32" s="8">
        <v>5</v>
      </c>
      <c r="V32" s="388"/>
      <c r="W32" s="58">
        <v>19</v>
      </c>
      <c r="X32" s="64" t="s">
        <v>401</v>
      </c>
      <c r="Y32" s="60">
        <f>AB33</f>
        <v>2.5</v>
      </c>
      <c r="Z32" s="209"/>
      <c r="AA32" s="205" t="s">
        <v>402</v>
      </c>
      <c r="AB32" s="206">
        <v>1.7</v>
      </c>
      <c r="AC32" s="206">
        <f>AB32*1</f>
        <v>1.7</v>
      </c>
      <c r="AD32" s="206" t="s">
        <v>399</v>
      </c>
      <c r="AE32" s="206">
        <f>AB32*5</f>
        <v>8.5</v>
      </c>
      <c r="AF32" s="206">
        <f>AC32*4+AE32*4</f>
        <v>40.799999999999997</v>
      </c>
    </row>
    <row r="33" spans="2:32" ht="27.95" customHeight="1">
      <c r="B33" s="390" t="s">
        <v>442</v>
      </c>
      <c r="C33" s="386"/>
      <c r="D33" s="8"/>
      <c r="E33" s="68"/>
      <c r="F33" s="8"/>
      <c r="G33" s="8"/>
      <c r="H33" s="68"/>
      <c r="I33" s="8"/>
      <c r="J33" s="9"/>
      <c r="K33" s="9"/>
      <c r="L33" s="9"/>
      <c r="M33" s="8"/>
      <c r="N33" s="68"/>
      <c r="O33" s="8"/>
      <c r="P33" s="8"/>
      <c r="Q33" s="68"/>
      <c r="R33" s="8"/>
      <c r="S33" s="9"/>
      <c r="T33" s="68"/>
      <c r="U33" s="8"/>
      <c r="V33" s="388"/>
      <c r="W33" s="63" t="s">
        <v>12</v>
      </c>
      <c r="X33" s="64" t="s">
        <v>404</v>
      </c>
      <c r="Y33" s="60">
        <v>0</v>
      </c>
      <c r="Z33" s="205"/>
      <c r="AA33" s="205" t="s">
        <v>405</v>
      </c>
      <c r="AB33" s="206">
        <v>2.5</v>
      </c>
      <c r="AC33" s="206"/>
      <c r="AD33" s="206">
        <f>AB33*5</f>
        <v>12.5</v>
      </c>
      <c r="AE33" s="206" t="s">
        <v>399</v>
      </c>
      <c r="AF33" s="206">
        <f>AD33*9</f>
        <v>112.5</v>
      </c>
    </row>
    <row r="34" spans="2:32" ht="27.95" customHeight="1">
      <c r="B34" s="390"/>
      <c r="C34" s="386"/>
      <c r="D34" s="8"/>
      <c r="E34" s="68"/>
      <c r="F34" s="8"/>
      <c r="G34" s="8"/>
      <c r="H34" s="68"/>
      <c r="I34" s="8"/>
      <c r="J34" s="9"/>
      <c r="K34" s="68"/>
      <c r="L34" s="9"/>
      <c r="M34" s="8"/>
      <c r="N34" s="68"/>
      <c r="O34" s="8"/>
      <c r="P34" s="8"/>
      <c r="Q34" s="68"/>
      <c r="R34" s="8"/>
      <c r="S34" s="9"/>
      <c r="T34" s="68"/>
      <c r="U34" s="8"/>
      <c r="V34" s="388"/>
      <c r="W34" s="58">
        <v>26</v>
      </c>
      <c r="X34" s="64"/>
      <c r="Y34" s="60"/>
      <c r="Z34" s="209"/>
      <c r="AA34" s="205" t="s">
        <v>406</v>
      </c>
      <c r="AB34" s="206">
        <v>1</v>
      </c>
      <c r="AE34" s="205">
        <f>AB34*15</f>
        <v>15</v>
      </c>
    </row>
    <row r="35" spans="2:32" ht="27.95" customHeight="1">
      <c r="B35" s="216" t="s">
        <v>407</v>
      </c>
      <c r="C35" s="217"/>
      <c r="D35" s="68"/>
      <c r="E35" s="68"/>
      <c r="F35" s="8"/>
      <c r="G35" s="8"/>
      <c r="H35" s="68"/>
      <c r="I35" s="8"/>
      <c r="J35" s="8"/>
      <c r="K35" s="68"/>
      <c r="L35" s="8"/>
      <c r="M35" s="8"/>
      <c r="N35" s="68"/>
      <c r="O35" s="8"/>
      <c r="P35" s="8"/>
      <c r="Q35" s="68"/>
      <c r="R35" s="8"/>
      <c r="S35" s="8"/>
      <c r="T35" s="68"/>
      <c r="U35" s="8"/>
      <c r="V35" s="388"/>
      <c r="W35" s="63" t="s">
        <v>13</v>
      </c>
      <c r="X35" s="73"/>
      <c r="Y35" s="60"/>
      <c r="Z35" s="205"/>
      <c r="AC35" s="205">
        <f>SUM(AC30:AC34)</f>
        <v>28.3</v>
      </c>
      <c r="AD35" s="205">
        <f>SUM(AD30:AD34)</f>
        <v>22.5</v>
      </c>
      <c r="AE35" s="205">
        <f>SUM(AE30:AE34)</f>
        <v>118</v>
      </c>
      <c r="AF35" s="205">
        <f>AC35*4+AD35*9+AE35*4</f>
        <v>787.7</v>
      </c>
    </row>
    <row r="36" spans="2:32" ht="27.95" customHeight="1">
      <c r="B36" s="218"/>
      <c r="C36" s="219"/>
      <c r="D36" s="68"/>
      <c r="E36" s="68"/>
      <c r="F36" s="8"/>
      <c r="G36" s="8"/>
      <c r="H36" s="68"/>
      <c r="I36" s="8"/>
      <c r="J36" s="8"/>
      <c r="K36" s="68"/>
      <c r="L36" s="8"/>
      <c r="M36" s="8"/>
      <c r="N36" s="68"/>
      <c r="O36" s="8"/>
      <c r="P36" s="8"/>
      <c r="Q36" s="68"/>
      <c r="R36" s="8"/>
      <c r="S36" s="8"/>
      <c r="T36" s="68"/>
      <c r="U36" s="8"/>
      <c r="V36" s="389"/>
      <c r="W36" s="58">
        <v>690</v>
      </c>
      <c r="X36" s="69"/>
      <c r="Y36" s="60"/>
      <c r="Z36" s="209"/>
      <c r="AC36" s="220">
        <f>AC35*4/AF35</f>
        <v>0.14370953408658119</v>
      </c>
      <c r="AD36" s="220">
        <f>AD35*9/AF35</f>
        <v>0.25707756760187889</v>
      </c>
      <c r="AE36" s="220">
        <f>AE35*4/AF35</f>
        <v>0.5992128983115399</v>
      </c>
    </row>
    <row r="37" spans="2:32" s="56" customFormat="1" ht="27.95" customHeight="1">
      <c r="B37" s="51">
        <v>2</v>
      </c>
      <c r="C37" s="386"/>
      <c r="D37" s="52" t="str">
        <f>'[1]0206-0224菜單'!Q5</f>
        <v>蕃茄蛋包飯</v>
      </c>
      <c r="E37" s="52" t="s">
        <v>374</v>
      </c>
      <c r="F37" s="3" t="s">
        <v>375</v>
      </c>
      <c r="G37" s="52" t="str">
        <f>'[1]0206-0224菜單'!Q6</f>
        <v>香菇雞</v>
      </c>
      <c r="H37" s="52" t="s">
        <v>376</v>
      </c>
      <c r="I37" s="3" t="s">
        <v>375</v>
      </c>
      <c r="J37" s="52" t="str">
        <f>'[1]0206-0224菜單'!Q7</f>
        <v>筍片什錦</v>
      </c>
      <c r="K37" s="52" t="s">
        <v>377</v>
      </c>
      <c r="L37" s="3" t="s">
        <v>375</v>
      </c>
      <c r="M37" s="52" t="str">
        <f>'[1]0206-0224菜單'!Q8</f>
        <v>混炒黑輪(成)</v>
      </c>
      <c r="N37" s="52" t="s">
        <v>377</v>
      </c>
      <c r="O37" s="3" t="s">
        <v>375</v>
      </c>
      <c r="P37" s="52" t="str">
        <f>'[1]0206-0224菜單'!Q9</f>
        <v>大白菜</v>
      </c>
      <c r="Q37" s="52" t="s">
        <v>378</v>
      </c>
      <c r="R37" s="3" t="s">
        <v>375</v>
      </c>
      <c r="S37" s="52" t="str">
        <f>'[1]0206-0224菜單'!Q10</f>
        <v>菜頭湯</v>
      </c>
      <c r="T37" s="52" t="s">
        <v>379</v>
      </c>
      <c r="U37" s="3" t="s">
        <v>375</v>
      </c>
      <c r="V37" s="387"/>
      <c r="W37" s="53" t="s">
        <v>8</v>
      </c>
      <c r="X37" s="54" t="s">
        <v>380</v>
      </c>
      <c r="Y37" s="98">
        <v>6</v>
      </c>
      <c r="Z37" s="205"/>
      <c r="AA37" s="205"/>
      <c r="AB37" s="206"/>
      <c r="AC37" s="205" t="s">
        <v>381</v>
      </c>
      <c r="AD37" s="205" t="s">
        <v>382</v>
      </c>
      <c r="AE37" s="205" t="s">
        <v>383</v>
      </c>
      <c r="AF37" s="205" t="s">
        <v>384</v>
      </c>
    </row>
    <row r="38" spans="2:32" ht="27.95" customHeight="1">
      <c r="B38" s="57" t="s">
        <v>9</v>
      </c>
      <c r="C38" s="386"/>
      <c r="D38" s="7" t="s">
        <v>385</v>
      </c>
      <c r="E38" s="7"/>
      <c r="F38" s="7">
        <v>100</v>
      </c>
      <c r="G38" s="8" t="s">
        <v>443</v>
      </c>
      <c r="H38" s="9"/>
      <c r="I38" s="8">
        <v>50</v>
      </c>
      <c r="J38" s="8" t="s">
        <v>444</v>
      </c>
      <c r="K38" s="9"/>
      <c r="L38" s="8">
        <v>45</v>
      </c>
      <c r="M38" s="8" t="s">
        <v>445</v>
      </c>
      <c r="N38" s="9" t="s">
        <v>412</v>
      </c>
      <c r="O38" s="8">
        <v>20</v>
      </c>
      <c r="P38" s="8" t="s">
        <v>446</v>
      </c>
      <c r="Q38" s="9"/>
      <c r="R38" s="8">
        <v>100</v>
      </c>
      <c r="S38" s="9" t="s">
        <v>420</v>
      </c>
      <c r="T38" s="9"/>
      <c r="U38" s="9">
        <v>20</v>
      </c>
      <c r="V38" s="388"/>
      <c r="W38" s="58" t="s">
        <v>447</v>
      </c>
      <c r="X38" s="59" t="s">
        <v>392</v>
      </c>
      <c r="Y38" s="97">
        <f>AB39</f>
        <v>2.2999999999999998</v>
      </c>
      <c r="Z38" s="209"/>
      <c r="AA38" s="210" t="s">
        <v>393</v>
      </c>
      <c r="AB38" s="206">
        <v>6</v>
      </c>
      <c r="AC38" s="206">
        <f>AB38*2</f>
        <v>12</v>
      </c>
      <c r="AD38" s="206"/>
      <c r="AE38" s="206">
        <f>AB38*15</f>
        <v>90</v>
      </c>
      <c r="AF38" s="206">
        <f>AC38*4+AE38*4</f>
        <v>408</v>
      </c>
    </row>
    <row r="39" spans="2:32" ht="27.95" customHeight="1">
      <c r="B39" s="57">
        <v>10</v>
      </c>
      <c r="C39" s="386"/>
      <c r="D39" s="7" t="s">
        <v>448</v>
      </c>
      <c r="E39" s="7"/>
      <c r="F39" s="7">
        <v>30</v>
      </c>
      <c r="G39" s="8" t="s">
        <v>449</v>
      </c>
      <c r="H39" s="9"/>
      <c r="I39" s="8">
        <v>10</v>
      </c>
      <c r="J39" s="8" t="s">
        <v>450</v>
      </c>
      <c r="K39" s="9"/>
      <c r="L39" s="8">
        <v>20</v>
      </c>
      <c r="M39" s="8" t="s">
        <v>394</v>
      </c>
      <c r="N39" s="9"/>
      <c r="O39" s="8">
        <v>40</v>
      </c>
      <c r="P39" s="8"/>
      <c r="Q39" s="9"/>
      <c r="R39" s="8"/>
      <c r="S39" s="9"/>
      <c r="T39" s="9"/>
      <c r="U39" s="9"/>
      <c r="V39" s="388"/>
      <c r="W39" s="63" t="s">
        <v>10</v>
      </c>
      <c r="X39" s="64" t="s">
        <v>397</v>
      </c>
      <c r="Y39" s="97">
        <f>AB40</f>
        <v>1.5</v>
      </c>
      <c r="Z39" s="205"/>
      <c r="AA39" s="213" t="s">
        <v>398</v>
      </c>
      <c r="AB39" s="206">
        <v>2.2999999999999998</v>
      </c>
      <c r="AC39" s="214">
        <f>AB39*7</f>
        <v>16.099999999999998</v>
      </c>
      <c r="AD39" s="206">
        <f>AB39*5</f>
        <v>11.5</v>
      </c>
      <c r="AE39" s="206" t="s">
        <v>399</v>
      </c>
      <c r="AF39" s="215">
        <f>AC39*4+AD39*9</f>
        <v>167.89999999999998</v>
      </c>
    </row>
    <row r="40" spans="2:32" ht="27.95" customHeight="1">
      <c r="B40" s="57" t="s">
        <v>11</v>
      </c>
      <c r="C40" s="386"/>
      <c r="D40" s="7" t="s">
        <v>451</v>
      </c>
      <c r="E40" s="13"/>
      <c r="F40" s="7">
        <v>5</v>
      </c>
      <c r="G40" s="8"/>
      <c r="H40" s="9"/>
      <c r="I40" s="8"/>
      <c r="J40" s="9"/>
      <c r="K40" s="68"/>
      <c r="L40" s="9"/>
      <c r="M40" s="8"/>
      <c r="N40" s="9"/>
      <c r="O40" s="8"/>
      <c r="P40" s="8"/>
      <c r="Q40" s="9"/>
      <c r="R40" s="8"/>
      <c r="S40" s="9"/>
      <c r="T40" s="9"/>
      <c r="U40" s="9"/>
      <c r="V40" s="388"/>
      <c r="W40" s="58" t="s">
        <v>452</v>
      </c>
      <c r="X40" s="64" t="s">
        <v>401</v>
      </c>
      <c r="Y40" s="97">
        <f>AB41</f>
        <v>2.5</v>
      </c>
      <c r="Z40" s="209"/>
      <c r="AA40" s="205" t="s">
        <v>402</v>
      </c>
      <c r="AB40" s="206">
        <v>1.5</v>
      </c>
      <c r="AC40" s="206">
        <f>AB40*1</f>
        <v>1.5</v>
      </c>
      <c r="AD40" s="206" t="s">
        <v>399</v>
      </c>
      <c r="AE40" s="206">
        <f>AB40*5</f>
        <v>7.5</v>
      </c>
      <c r="AF40" s="206">
        <f>AC40*4+AE40*4</f>
        <v>36</v>
      </c>
    </row>
    <row r="41" spans="2:32" ht="27.95" customHeight="1">
      <c r="B41" s="390" t="s">
        <v>453</v>
      </c>
      <c r="C41" s="386"/>
      <c r="D41" s="7" t="s">
        <v>454</v>
      </c>
      <c r="E41" s="13"/>
      <c r="F41" s="7">
        <v>3</v>
      </c>
      <c r="G41" s="8"/>
      <c r="H41" s="9"/>
      <c r="I41" s="8"/>
      <c r="J41" s="9"/>
      <c r="K41" s="68"/>
      <c r="L41" s="9"/>
      <c r="M41" s="8"/>
      <c r="N41" s="9"/>
      <c r="O41" s="8"/>
      <c r="P41" s="8"/>
      <c r="Q41" s="9"/>
      <c r="R41" s="8"/>
      <c r="S41" s="9"/>
      <c r="T41" s="9"/>
      <c r="U41" s="9"/>
      <c r="V41" s="388"/>
      <c r="W41" s="63" t="s">
        <v>12</v>
      </c>
      <c r="X41" s="64" t="s">
        <v>455</v>
      </c>
      <c r="Y41" s="97">
        <f>AB42</f>
        <v>0</v>
      </c>
      <c r="Z41" s="205"/>
      <c r="AA41" s="205" t="s">
        <v>405</v>
      </c>
      <c r="AB41" s="206">
        <v>2.5</v>
      </c>
      <c r="AC41" s="206"/>
      <c r="AD41" s="206">
        <f>AB41*5</f>
        <v>12.5</v>
      </c>
      <c r="AE41" s="206" t="s">
        <v>399</v>
      </c>
      <c r="AF41" s="206">
        <f>AD41*9</f>
        <v>112.5</v>
      </c>
    </row>
    <row r="42" spans="2:32" ht="27.95" customHeight="1">
      <c r="B42" s="390"/>
      <c r="C42" s="386"/>
      <c r="D42" s="9"/>
      <c r="E42" s="9"/>
      <c r="F42" s="9"/>
      <c r="G42" s="8"/>
      <c r="H42" s="68"/>
      <c r="I42" s="8"/>
      <c r="J42" s="8"/>
      <c r="K42" s="68"/>
      <c r="L42" s="8"/>
      <c r="M42" s="8"/>
      <c r="N42" s="68"/>
      <c r="O42" s="8"/>
      <c r="P42" s="8"/>
      <c r="Q42" s="68"/>
      <c r="R42" s="8"/>
      <c r="S42" s="9"/>
      <c r="T42" s="68"/>
      <c r="U42" s="9"/>
      <c r="V42" s="388"/>
      <c r="W42" s="58" t="s">
        <v>456</v>
      </c>
      <c r="X42" s="117" t="s">
        <v>404</v>
      </c>
      <c r="Y42" s="97">
        <v>0</v>
      </c>
      <c r="Z42" s="209"/>
      <c r="AA42" s="205" t="s">
        <v>406</v>
      </c>
      <c r="AE42" s="205">
        <f>AB42*15</f>
        <v>0</v>
      </c>
    </row>
    <row r="43" spans="2:32" ht="27.95" customHeight="1">
      <c r="B43" s="216" t="s">
        <v>407</v>
      </c>
      <c r="C43" s="217"/>
      <c r="D43" s="68"/>
      <c r="E43" s="68"/>
      <c r="F43" s="8"/>
      <c r="G43" s="8"/>
      <c r="H43" s="68"/>
      <c r="I43" s="8"/>
      <c r="J43" s="9"/>
      <c r="K43" s="68"/>
      <c r="L43" s="9"/>
      <c r="M43" s="8"/>
      <c r="N43" s="68"/>
      <c r="O43" s="8"/>
      <c r="P43" s="8"/>
      <c r="Q43" s="68"/>
      <c r="R43" s="8"/>
      <c r="S43" s="9"/>
      <c r="T43" s="68"/>
      <c r="U43" s="9"/>
      <c r="V43" s="388"/>
      <c r="W43" s="63" t="s">
        <v>13</v>
      </c>
      <c r="X43" s="73"/>
      <c r="Y43" s="97"/>
      <c r="Z43" s="205"/>
      <c r="AC43" s="205">
        <f>SUM(AC38:AC42)</f>
        <v>29.599999999999998</v>
      </c>
      <c r="AD43" s="205">
        <f>SUM(AD38:AD42)</f>
        <v>24</v>
      </c>
      <c r="AE43" s="205">
        <f>SUM(AE38:AE42)</f>
        <v>97.5</v>
      </c>
      <c r="AF43" s="205">
        <f>AC43*4+AD43*9+AE43*4</f>
        <v>724.4</v>
      </c>
    </row>
    <row r="44" spans="2:32" ht="27.95" customHeight="1" thickBot="1">
      <c r="B44" s="223"/>
      <c r="C44" s="219"/>
      <c r="D44" s="101"/>
      <c r="E44" s="101"/>
      <c r="F44" s="102"/>
      <c r="G44" s="102"/>
      <c r="H44" s="101"/>
      <c r="I44" s="102"/>
      <c r="J44" s="102"/>
      <c r="K44" s="101"/>
      <c r="L44" s="102"/>
      <c r="M44" s="102"/>
      <c r="N44" s="101"/>
      <c r="O44" s="102"/>
      <c r="P44" s="102"/>
      <c r="Q44" s="101"/>
      <c r="R44" s="102"/>
      <c r="S44" s="102"/>
      <c r="T44" s="101"/>
      <c r="U44" s="102"/>
      <c r="V44" s="389"/>
      <c r="W44" s="103" t="s">
        <v>457</v>
      </c>
      <c r="X44" s="104"/>
      <c r="Y44" s="105"/>
      <c r="Z44" s="209"/>
      <c r="AC44" s="220">
        <f>AC43*4/AF43</f>
        <v>0.16344561016013251</v>
      </c>
      <c r="AD44" s="220">
        <f>AD43*9/AF43</f>
        <v>0.29817780231916069</v>
      </c>
      <c r="AE44" s="220">
        <f>AE43*4/AF43</f>
        <v>0.53837658752070683</v>
      </c>
    </row>
    <row r="45" spans="2:32" ht="21.75" customHeight="1">
      <c r="C45" s="205"/>
      <c r="J45" s="395"/>
      <c r="K45" s="395"/>
      <c r="L45" s="395"/>
      <c r="M45" s="395"/>
      <c r="N45" s="395"/>
      <c r="O45" s="395"/>
      <c r="P45" s="395"/>
      <c r="Q45" s="395"/>
      <c r="R45" s="395"/>
      <c r="S45" s="395"/>
      <c r="T45" s="395"/>
      <c r="U45" s="395"/>
      <c r="V45" s="395"/>
      <c r="W45" s="395"/>
      <c r="X45" s="395"/>
      <c r="Y45" s="395"/>
      <c r="Z45" s="226"/>
    </row>
    <row r="46" spans="2:32">
      <c r="B46" s="206"/>
      <c r="D46" s="396"/>
      <c r="E46" s="396"/>
      <c r="F46" s="487"/>
      <c r="G46" s="487"/>
      <c r="H46" s="227"/>
      <c r="I46" s="205"/>
      <c r="J46" s="205"/>
      <c r="K46" s="227"/>
      <c r="L46" s="205"/>
      <c r="N46" s="227"/>
      <c r="O46" s="205"/>
      <c r="Q46" s="227"/>
      <c r="R46" s="205"/>
      <c r="T46" s="227"/>
      <c r="U46" s="205"/>
      <c r="V46" s="228"/>
      <c r="Y46" s="114"/>
    </row>
    <row r="47" spans="2:32">
      <c r="Y47" s="114"/>
    </row>
    <row r="48" spans="2:32">
      <c r="Y48" s="114"/>
    </row>
    <row r="49" spans="25:25">
      <c r="Y49" s="114"/>
    </row>
    <row r="50" spans="25:25">
      <c r="Y50" s="114"/>
    </row>
    <row r="51" spans="25:25">
      <c r="Y51" s="114"/>
    </row>
    <row r="52" spans="25:25">
      <c r="Y52" s="114"/>
    </row>
  </sheetData>
  <mergeCells count="19">
    <mergeCell ref="C37:C42"/>
    <mergeCell ref="V37:V44"/>
    <mergeCell ref="B41:B42"/>
    <mergeCell ref="J45:Y45"/>
    <mergeCell ref="D46:G46"/>
    <mergeCell ref="C21:C26"/>
    <mergeCell ref="V21:V28"/>
    <mergeCell ref="B25:B26"/>
    <mergeCell ref="C29:C34"/>
    <mergeCell ref="V29:V36"/>
    <mergeCell ref="B33:B34"/>
    <mergeCell ref="C13:C18"/>
    <mergeCell ref="V13:V20"/>
    <mergeCell ref="B17:B18"/>
    <mergeCell ref="B1:Y1"/>
    <mergeCell ref="B2:G2"/>
    <mergeCell ref="C5:C10"/>
    <mergeCell ref="V5:V12"/>
    <mergeCell ref="B9:B10"/>
  </mergeCells>
  <phoneticPr fontId="19" type="noConversion"/>
  <pageMargins left="1.1599999999999999" right="0.17" top="0.18" bottom="0.17" header="0.5" footer="0.23"/>
  <pageSetup paperSize="9" scale="46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F52"/>
  <sheetViews>
    <sheetView topLeftCell="A4" zoomScale="60" workbookViewId="0">
      <selection activeCell="O23" sqref="O23"/>
    </sheetView>
  </sheetViews>
  <sheetFormatPr defaultRowHeight="20.25"/>
  <cols>
    <col min="1" max="1" width="1.875" style="255" customWidth="1"/>
    <col min="2" max="2" width="4.875" style="275" customWidth="1"/>
    <col min="3" max="3" width="0" style="255" hidden="1" customWidth="1"/>
    <col min="4" max="4" width="18.625" style="255" customWidth="1"/>
    <col min="5" max="5" width="5.625" style="276" customWidth="1"/>
    <col min="6" max="6" width="9.625" style="255" customWidth="1"/>
    <col min="7" max="7" width="18.625" style="255" customWidth="1"/>
    <col min="8" max="8" width="5.625" style="276" customWidth="1"/>
    <col min="9" max="9" width="9.625" style="255" customWidth="1"/>
    <col min="10" max="10" width="18.625" style="255" customWidth="1"/>
    <col min="11" max="11" width="5.625" style="276" customWidth="1"/>
    <col min="12" max="12" width="9.625" style="255" customWidth="1"/>
    <col min="13" max="13" width="18.625" style="255" customWidth="1"/>
    <col min="14" max="14" width="5.625" style="276" customWidth="1"/>
    <col min="15" max="15" width="9.625" style="255" customWidth="1"/>
    <col min="16" max="16" width="18.625" style="255" customWidth="1"/>
    <col min="17" max="17" width="5.625" style="276" customWidth="1"/>
    <col min="18" max="18" width="9.625" style="255" customWidth="1"/>
    <col min="19" max="19" width="18.625" style="255" customWidth="1"/>
    <col min="20" max="20" width="5.625" style="276" customWidth="1"/>
    <col min="21" max="21" width="9.625" style="255" customWidth="1"/>
    <col min="22" max="22" width="5.25" style="282" customWidth="1"/>
    <col min="23" max="23" width="11.75" style="280" customWidth="1"/>
    <col min="24" max="24" width="11.25" style="113" customWidth="1"/>
    <col min="25" max="25" width="6.625" style="283" customWidth="1"/>
    <col min="26" max="26" width="6.625" style="255" customWidth="1"/>
    <col min="27" max="27" width="6" style="231" hidden="1" customWidth="1"/>
    <col min="28" max="28" width="5.5" style="232" hidden="1" customWidth="1"/>
    <col min="29" max="29" width="7.75" style="231" hidden="1" customWidth="1"/>
    <col min="30" max="30" width="8" style="231" hidden="1" customWidth="1"/>
    <col min="31" max="31" width="7.875" style="231" hidden="1" customWidth="1"/>
    <col min="32" max="32" width="7.5" style="231" hidden="1" customWidth="1"/>
    <col min="33" max="16384" width="9" style="255"/>
  </cols>
  <sheetData>
    <row r="1" spans="2:32" s="231" customFormat="1" ht="38.25">
      <c r="B1" s="391" t="s">
        <v>458</v>
      </c>
      <c r="C1" s="391"/>
      <c r="D1" s="391"/>
      <c r="E1" s="391"/>
      <c r="F1" s="391"/>
      <c r="G1" s="391"/>
      <c r="H1" s="391"/>
      <c r="I1" s="391"/>
      <c r="J1" s="391"/>
      <c r="K1" s="391"/>
      <c r="L1" s="391"/>
      <c r="M1" s="391"/>
      <c r="N1" s="391"/>
      <c r="O1" s="391"/>
      <c r="P1" s="391"/>
      <c r="Q1" s="391"/>
      <c r="R1" s="391"/>
      <c r="S1" s="391"/>
      <c r="T1" s="391"/>
      <c r="U1" s="391"/>
      <c r="V1" s="391"/>
      <c r="W1" s="391"/>
      <c r="X1" s="391"/>
      <c r="Y1" s="391"/>
      <c r="Z1" s="230"/>
      <c r="AB1" s="232"/>
    </row>
    <row r="2" spans="2:32" s="231" customFormat="1" ht="16.5" customHeight="1">
      <c r="B2" s="490"/>
      <c r="C2" s="491"/>
      <c r="D2" s="491"/>
      <c r="E2" s="491"/>
      <c r="F2" s="491"/>
      <c r="G2" s="491"/>
      <c r="H2" s="233"/>
      <c r="I2" s="230"/>
      <c r="J2" s="230"/>
      <c r="K2" s="233"/>
      <c r="L2" s="230"/>
      <c r="M2" s="230"/>
      <c r="N2" s="233"/>
      <c r="O2" s="230"/>
      <c r="P2" s="230"/>
      <c r="Q2" s="233"/>
      <c r="R2" s="230"/>
      <c r="S2" s="230"/>
      <c r="T2" s="233"/>
      <c r="U2" s="230"/>
      <c r="V2" s="234"/>
      <c r="W2" s="235"/>
      <c r="X2" s="27"/>
      <c r="Y2" s="235"/>
      <c r="Z2" s="230"/>
      <c r="AB2" s="232"/>
    </row>
    <row r="3" spans="2:32" s="231" customFormat="1" ht="31.5" customHeight="1" thickBot="1">
      <c r="B3" s="118" t="s">
        <v>369</v>
      </c>
      <c r="C3" s="236"/>
      <c r="D3" s="237"/>
      <c r="E3" s="237"/>
      <c r="F3" s="237"/>
      <c r="G3" s="237"/>
      <c r="H3" s="237"/>
      <c r="I3" s="237"/>
      <c r="J3" s="237"/>
      <c r="K3" s="237"/>
      <c r="L3" s="237"/>
      <c r="M3" s="237"/>
      <c r="N3" s="237"/>
      <c r="O3" s="237"/>
      <c r="P3" s="237"/>
      <c r="Q3" s="237"/>
      <c r="R3" s="237"/>
      <c r="T3" s="237"/>
      <c r="U3" s="237"/>
      <c r="V3" s="238"/>
      <c r="W3" s="239"/>
      <c r="X3" s="32"/>
      <c r="Y3" s="240"/>
      <c r="Z3" s="241"/>
      <c r="AB3" s="232"/>
    </row>
    <row r="4" spans="2:32" s="251" customFormat="1" ht="43.5">
      <c r="B4" s="242" t="s">
        <v>0</v>
      </c>
      <c r="C4" s="243" t="s">
        <v>1</v>
      </c>
      <c r="D4" s="244" t="s">
        <v>2</v>
      </c>
      <c r="E4" s="40" t="s">
        <v>370</v>
      </c>
      <c r="F4" s="244"/>
      <c r="G4" s="244" t="s">
        <v>3</v>
      </c>
      <c r="H4" s="40" t="s">
        <v>370</v>
      </c>
      <c r="I4" s="244"/>
      <c r="J4" s="244" t="s">
        <v>4</v>
      </c>
      <c r="K4" s="40" t="s">
        <v>370</v>
      </c>
      <c r="L4" s="245"/>
      <c r="M4" s="244" t="s">
        <v>4</v>
      </c>
      <c r="N4" s="40" t="s">
        <v>370</v>
      </c>
      <c r="O4" s="244"/>
      <c r="P4" s="244" t="s">
        <v>4</v>
      </c>
      <c r="Q4" s="40" t="s">
        <v>370</v>
      </c>
      <c r="R4" s="244"/>
      <c r="S4" s="246" t="s">
        <v>5</v>
      </c>
      <c r="T4" s="40" t="s">
        <v>370</v>
      </c>
      <c r="U4" s="244"/>
      <c r="V4" s="1" t="s">
        <v>6</v>
      </c>
      <c r="W4" s="247" t="s">
        <v>7</v>
      </c>
      <c r="X4" s="44" t="s">
        <v>372</v>
      </c>
      <c r="Y4" s="248" t="s">
        <v>373</v>
      </c>
      <c r="Z4" s="249"/>
      <c r="AA4" s="250"/>
      <c r="AB4" s="232"/>
      <c r="AC4" s="231"/>
      <c r="AD4" s="231"/>
      <c r="AE4" s="231"/>
      <c r="AF4" s="231"/>
    </row>
    <row r="5" spans="2:32" s="253" customFormat="1" ht="65.099999999999994" customHeight="1">
      <c r="B5" s="252">
        <v>2</v>
      </c>
      <c r="C5" s="488"/>
      <c r="D5" s="2" t="str">
        <f>'[2]1101-1130菜單'!A32</f>
        <v>QQ白飯</v>
      </c>
      <c r="E5" s="2" t="s">
        <v>374</v>
      </c>
      <c r="F5" s="3" t="s">
        <v>375</v>
      </c>
      <c r="G5" s="52" t="str">
        <f>'[1]0206-0224菜單'!A15</f>
        <v>香滷雞塊</v>
      </c>
      <c r="H5" s="52" t="s">
        <v>377</v>
      </c>
      <c r="I5" s="3" t="s">
        <v>375</v>
      </c>
      <c r="J5" s="52" t="str">
        <f>'[1]0206-0224菜單'!A16</f>
        <v>酸菜蔬菜鍋（醃）</v>
      </c>
      <c r="K5" s="52" t="s">
        <v>377</v>
      </c>
      <c r="L5" s="3" t="s">
        <v>375</v>
      </c>
      <c r="M5" s="52" t="str">
        <f>'[1]0206-0224菜單'!A17</f>
        <v>鮮菇什錦</v>
      </c>
      <c r="N5" s="52" t="s">
        <v>377</v>
      </c>
      <c r="O5" s="3" t="s">
        <v>375</v>
      </c>
      <c r="P5" s="52" t="str">
        <f>'[1]0206-0224菜單'!A18</f>
        <v>油菜</v>
      </c>
      <c r="Q5" s="52" t="s">
        <v>378</v>
      </c>
      <c r="R5" s="3" t="s">
        <v>375</v>
      </c>
      <c r="S5" s="52" t="str">
        <f>'[1]0206-0224菜單'!A19</f>
        <v>玉米濃湯(芡)</v>
      </c>
      <c r="T5" s="52" t="s">
        <v>379</v>
      </c>
      <c r="U5" s="3" t="s">
        <v>375</v>
      </c>
      <c r="V5" s="387"/>
      <c r="W5" s="53" t="s">
        <v>8</v>
      </c>
      <c r="X5" s="54" t="s">
        <v>380</v>
      </c>
      <c r="Y5" s="55">
        <v>5</v>
      </c>
      <c r="Z5" s="231"/>
      <c r="AA5" s="231"/>
      <c r="AB5" s="232"/>
      <c r="AC5" s="231" t="s">
        <v>381</v>
      </c>
      <c r="AD5" s="231" t="s">
        <v>382</v>
      </c>
      <c r="AE5" s="231" t="s">
        <v>383</v>
      </c>
      <c r="AF5" s="231" t="s">
        <v>384</v>
      </c>
    </row>
    <row r="6" spans="2:32" ht="27.95" customHeight="1">
      <c r="B6" s="254" t="s">
        <v>9</v>
      </c>
      <c r="C6" s="488"/>
      <c r="D6" s="8" t="s">
        <v>385</v>
      </c>
      <c r="E6" s="8"/>
      <c r="F6" s="8">
        <v>100</v>
      </c>
      <c r="G6" s="8" t="s">
        <v>459</v>
      </c>
      <c r="H6" s="6"/>
      <c r="I6" s="8">
        <v>70</v>
      </c>
      <c r="J6" s="9" t="s">
        <v>460</v>
      </c>
      <c r="K6" s="8"/>
      <c r="L6" s="9">
        <v>10</v>
      </c>
      <c r="M6" s="8" t="s">
        <v>461</v>
      </c>
      <c r="N6" s="9"/>
      <c r="O6" s="8">
        <v>50</v>
      </c>
      <c r="P6" s="7" t="s">
        <v>390</v>
      </c>
      <c r="Q6" s="7"/>
      <c r="R6" s="7">
        <v>100</v>
      </c>
      <c r="S6" s="6" t="s">
        <v>418</v>
      </c>
      <c r="T6" s="7"/>
      <c r="U6" s="7">
        <v>20</v>
      </c>
      <c r="V6" s="388"/>
      <c r="W6" s="58" t="s">
        <v>462</v>
      </c>
      <c r="X6" s="59" t="s">
        <v>392</v>
      </c>
      <c r="Y6" s="60">
        <f>AB7</f>
        <v>2</v>
      </c>
      <c r="Z6" s="241"/>
      <c r="AA6" s="250" t="s">
        <v>393</v>
      </c>
      <c r="AB6" s="232">
        <v>6</v>
      </c>
      <c r="AC6" s="232">
        <f>AB6*2</f>
        <v>12</v>
      </c>
      <c r="AD6" s="232"/>
      <c r="AE6" s="232">
        <f>AB6*15</f>
        <v>90</v>
      </c>
      <c r="AF6" s="232">
        <f>AC6*4+AE6*4</f>
        <v>408</v>
      </c>
    </row>
    <row r="7" spans="2:32" ht="27.95" customHeight="1">
      <c r="B7" s="254">
        <v>13</v>
      </c>
      <c r="C7" s="488"/>
      <c r="D7" s="7"/>
      <c r="E7" s="7"/>
      <c r="F7" s="7"/>
      <c r="G7" s="8"/>
      <c r="H7" s="6"/>
      <c r="I7" s="8"/>
      <c r="J7" s="9" t="s">
        <v>446</v>
      </c>
      <c r="K7" s="8"/>
      <c r="L7" s="9">
        <v>40</v>
      </c>
      <c r="M7" s="8" t="s">
        <v>463</v>
      </c>
      <c r="N7" s="9"/>
      <c r="O7" s="8">
        <v>10</v>
      </c>
      <c r="P7" s="7"/>
      <c r="Q7" s="7"/>
      <c r="R7" s="7"/>
      <c r="S7" s="6" t="s">
        <v>396</v>
      </c>
      <c r="T7" s="7"/>
      <c r="U7" s="7"/>
      <c r="V7" s="388"/>
      <c r="W7" s="63" t="s">
        <v>10</v>
      </c>
      <c r="X7" s="64" t="s">
        <v>397</v>
      </c>
      <c r="Y7" s="60">
        <f>AB8</f>
        <v>1.5</v>
      </c>
      <c r="Z7" s="231"/>
      <c r="AA7" s="256" t="s">
        <v>398</v>
      </c>
      <c r="AB7" s="232">
        <v>2</v>
      </c>
      <c r="AC7" s="257">
        <f>AB7*7</f>
        <v>14</v>
      </c>
      <c r="AD7" s="232">
        <f>AB7*5</f>
        <v>10</v>
      </c>
      <c r="AE7" s="232" t="s">
        <v>399</v>
      </c>
      <c r="AF7" s="258">
        <f>AC7*4+AD7*9</f>
        <v>146</v>
      </c>
    </row>
    <row r="8" spans="2:32" ht="27.95" customHeight="1">
      <c r="B8" s="254" t="s">
        <v>11</v>
      </c>
      <c r="C8" s="488"/>
      <c r="D8" s="9"/>
      <c r="E8" s="9"/>
      <c r="F8" s="9"/>
      <c r="G8" s="7"/>
      <c r="H8" s="13"/>
      <c r="I8" s="7"/>
      <c r="J8" s="9" t="s">
        <v>415</v>
      </c>
      <c r="K8" s="68"/>
      <c r="L8" s="9">
        <v>10</v>
      </c>
      <c r="M8" s="9" t="s">
        <v>464</v>
      </c>
      <c r="N8" s="13"/>
      <c r="O8" s="8">
        <v>3</v>
      </c>
      <c r="P8" s="7"/>
      <c r="Q8" s="13"/>
      <c r="R8" s="7"/>
      <c r="S8" s="6"/>
      <c r="T8" s="13"/>
      <c r="U8" s="7"/>
      <c r="V8" s="388"/>
      <c r="W8" s="58" t="s">
        <v>465</v>
      </c>
      <c r="X8" s="64" t="s">
        <v>401</v>
      </c>
      <c r="Y8" s="60">
        <f>AB9</f>
        <v>2.5</v>
      </c>
      <c r="Z8" s="241"/>
      <c r="AA8" s="231" t="s">
        <v>402</v>
      </c>
      <c r="AB8" s="232">
        <v>1.5</v>
      </c>
      <c r="AC8" s="232">
        <f>AB8*1</f>
        <v>1.5</v>
      </c>
      <c r="AD8" s="232" t="s">
        <v>399</v>
      </c>
      <c r="AE8" s="232">
        <f>AB8*5</f>
        <v>7.5</v>
      </c>
      <c r="AF8" s="232">
        <f>AC8*4+AE8*4</f>
        <v>36</v>
      </c>
    </row>
    <row r="9" spans="2:32" ht="27.95" customHeight="1">
      <c r="B9" s="489" t="s">
        <v>403</v>
      </c>
      <c r="C9" s="488"/>
      <c r="D9" s="9"/>
      <c r="E9" s="9"/>
      <c r="F9" s="9"/>
      <c r="G9" s="7"/>
      <c r="H9" s="13"/>
      <c r="I9" s="7"/>
      <c r="J9" s="8" t="s">
        <v>466</v>
      </c>
      <c r="K9" s="221" t="s">
        <v>467</v>
      </c>
      <c r="L9" s="8">
        <v>5</v>
      </c>
      <c r="M9" s="9" t="s">
        <v>468</v>
      </c>
      <c r="N9" s="13"/>
      <c r="O9" s="8">
        <v>5</v>
      </c>
      <c r="P9" s="7"/>
      <c r="Q9" s="13"/>
      <c r="R9" s="7"/>
      <c r="S9" s="6"/>
      <c r="T9" s="13"/>
      <c r="U9" s="7"/>
      <c r="V9" s="388"/>
      <c r="W9" s="63" t="s">
        <v>12</v>
      </c>
      <c r="X9" s="64" t="s">
        <v>455</v>
      </c>
      <c r="Y9" s="60">
        <f>AB10</f>
        <v>0</v>
      </c>
      <c r="Z9" s="231"/>
      <c r="AA9" s="231" t="s">
        <v>405</v>
      </c>
      <c r="AB9" s="232">
        <v>2.5</v>
      </c>
      <c r="AC9" s="232"/>
      <c r="AD9" s="232">
        <f>AB9*5</f>
        <v>12.5</v>
      </c>
      <c r="AE9" s="232" t="s">
        <v>399</v>
      </c>
      <c r="AF9" s="232">
        <f>AD9*9</f>
        <v>112.5</v>
      </c>
    </row>
    <row r="10" spans="2:32" ht="27.95" customHeight="1">
      <c r="B10" s="489"/>
      <c r="C10" s="488"/>
      <c r="D10" s="9"/>
      <c r="E10" s="9"/>
      <c r="F10" s="9"/>
      <c r="G10" s="7"/>
      <c r="H10" s="13"/>
      <c r="I10" s="7"/>
      <c r="J10" s="8"/>
      <c r="K10" s="68"/>
      <c r="L10" s="8"/>
      <c r="M10" s="9"/>
      <c r="N10" s="13"/>
      <c r="O10" s="8"/>
      <c r="P10" s="7"/>
      <c r="Q10" s="13"/>
      <c r="R10" s="7"/>
      <c r="S10" s="6"/>
      <c r="T10" s="13"/>
      <c r="U10" s="7"/>
      <c r="V10" s="388"/>
      <c r="W10" s="58" t="s">
        <v>469</v>
      </c>
      <c r="X10" s="117" t="s">
        <v>404</v>
      </c>
      <c r="Y10" s="70">
        <v>0</v>
      </c>
      <c r="Z10" s="241"/>
      <c r="AA10" s="231" t="s">
        <v>406</v>
      </c>
      <c r="AE10" s="231">
        <f>AB10*15</f>
        <v>0</v>
      </c>
    </row>
    <row r="11" spans="2:32" ht="27.95" customHeight="1">
      <c r="B11" s="216" t="s">
        <v>407</v>
      </c>
      <c r="C11" s="259"/>
      <c r="D11" s="9"/>
      <c r="E11" s="68"/>
      <c r="F11" s="9"/>
      <c r="G11" s="7"/>
      <c r="H11" s="13"/>
      <c r="I11" s="7"/>
      <c r="J11" s="7"/>
      <c r="K11" s="13"/>
      <c r="L11" s="7"/>
      <c r="M11" s="8"/>
      <c r="N11" s="13"/>
      <c r="O11" s="8"/>
      <c r="P11" s="7"/>
      <c r="Q11" s="13"/>
      <c r="R11" s="7"/>
      <c r="S11" s="7"/>
      <c r="T11" s="13"/>
      <c r="U11" s="7"/>
      <c r="V11" s="388"/>
      <c r="W11" s="63" t="s">
        <v>13</v>
      </c>
      <c r="X11" s="73"/>
      <c r="Y11" s="60"/>
      <c r="Z11" s="231"/>
      <c r="AC11" s="231">
        <f>SUM(AC6:AC10)</f>
        <v>27.5</v>
      </c>
      <c r="AD11" s="231">
        <f>SUM(AD6:AD10)</f>
        <v>22.5</v>
      </c>
      <c r="AE11" s="231">
        <f>SUM(AE6:AE10)</f>
        <v>97.5</v>
      </c>
      <c r="AF11" s="231">
        <f>AC11*4+AD11*9+AE11*4</f>
        <v>702.5</v>
      </c>
    </row>
    <row r="12" spans="2:32" ht="27.95" customHeight="1">
      <c r="B12" s="260"/>
      <c r="C12" s="261"/>
      <c r="D12" s="77"/>
      <c r="E12" s="77"/>
      <c r="F12" s="15"/>
      <c r="G12" s="7"/>
      <c r="H12" s="13"/>
      <c r="I12" s="7"/>
      <c r="J12" s="7"/>
      <c r="K12" s="13"/>
      <c r="L12" s="7"/>
      <c r="M12" s="8"/>
      <c r="N12" s="13"/>
      <c r="O12" s="8"/>
      <c r="P12" s="7"/>
      <c r="Q12" s="13"/>
      <c r="R12" s="7"/>
      <c r="S12" s="7"/>
      <c r="T12" s="13"/>
      <c r="U12" s="7"/>
      <c r="V12" s="389"/>
      <c r="W12" s="58" t="s">
        <v>408</v>
      </c>
      <c r="X12" s="78"/>
      <c r="Y12" s="70"/>
      <c r="Z12" s="241"/>
      <c r="AC12" s="262">
        <f>AC11*4/AF11</f>
        <v>0.15658362989323843</v>
      </c>
      <c r="AD12" s="262">
        <f>AD11*9/AF11</f>
        <v>0.28825622775800713</v>
      </c>
      <c r="AE12" s="262">
        <f>AE11*4/AF11</f>
        <v>0.55516014234875444</v>
      </c>
    </row>
    <row r="13" spans="2:32" s="253" customFormat="1" ht="27.95" customHeight="1">
      <c r="B13" s="252">
        <v>2</v>
      </c>
      <c r="C13" s="488"/>
      <c r="D13" s="52" t="str">
        <f>'[1]0206-0224菜單'!E14</f>
        <v>五穀飯</v>
      </c>
      <c r="E13" s="2" t="s">
        <v>374</v>
      </c>
      <c r="F13" s="3" t="s">
        <v>375</v>
      </c>
      <c r="G13" s="52" t="str">
        <f>'[1]0206-0224菜單'!E15</f>
        <v>醬燒里肌</v>
      </c>
      <c r="H13" s="52" t="s">
        <v>377</v>
      </c>
      <c r="I13" s="3" t="s">
        <v>375</v>
      </c>
      <c r="J13" s="52" t="str">
        <f>'[1]0206-0224菜單'!E16</f>
        <v>糖醋魚丁(海)(炸)</v>
      </c>
      <c r="K13" s="52" t="s">
        <v>377</v>
      </c>
      <c r="L13" s="3" t="s">
        <v>375</v>
      </c>
      <c r="M13" s="52" t="str">
        <f>'[1]0206-0224菜單'!E17</f>
        <v>滷味</v>
      </c>
      <c r="N13" s="52" t="s">
        <v>377</v>
      </c>
      <c r="O13" s="3" t="s">
        <v>375</v>
      </c>
      <c r="P13" s="52" t="str">
        <f>'[1]0206-0224菜單'!E18</f>
        <v>青江菜/鮮乳或保久乳</v>
      </c>
      <c r="Q13" s="52" t="s">
        <v>378</v>
      </c>
      <c r="R13" s="3" t="s">
        <v>375</v>
      </c>
      <c r="S13" s="52" t="str">
        <f>'[1]0206-0224菜單'!E19</f>
        <v>味噌海芽湯</v>
      </c>
      <c r="T13" s="52" t="s">
        <v>379</v>
      </c>
      <c r="U13" s="3" t="s">
        <v>375</v>
      </c>
      <c r="V13" s="387" t="s">
        <v>470</v>
      </c>
      <c r="W13" s="53" t="s">
        <v>8</v>
      </c>
      <c r="X13" s="54" t="s">
        <v>380</v>
      </c>
      <c r="Y13" s="55">
        <v>5</v>
      </c>
      <c r="Z13" s="231"/>
      <c r="AA13" s="231"/>
      <c r="AB13" s="232"/>
      <c r="AC13" s="231" t="s">
        <v>381</v>
      </c>
      <c r="AD13" s="231" t="s">
        <v>382</v>
      </c>
      <c r="AE13" s="231" t="s">
        <v>383</v>
      </c>
      <c r="AF13" s="231" t="s">
        <v>384</v>
      </c>
    </row>
    <row r="14" spans="2:32" ht="27.95" customHeight="1">
      <c r="B14" s="254" t="s">
        <v>9</v>
      </c>
      <c r="C14" s="488"/>
      <c r="D14" s="8" t="s">
        <v>385</v>
      </c>
      <c r="E14" s="8"/>
      <c r="F14" s="8">
        <v>50</v>
      </c>
      <c r="G14" s="8" t="s">
        <v>471</v>
      </c>
      <c r="H14" s="6"/>
      <c r="I14" s="8">
        <v>70</v>
      </c>
      <c r="J14" s="8" t="s">
        <v>472</v>
      </c>
      <c r="K14" s="8"/>
      <c r="L14" s="8">
        <v>35</v>
      </c>
      <c r="M14" s="8" t="s">
        <v>473</v>
      </c>
      <c r="N14" s="8"/>
      <c r="O14" s="8">
        <v>10</v>
      </c>
      <c r="P14" s="7" t="s">
        <v>414</v>
      </c>
      <c r="Q14" s="7"/>
      <c r="R14" s="7">
        <v>100</v>
      </c>
      <c r="S14" s="6" t="s">
        <v>474</v>
      </c>
      <c r="T14" s="8"/>
      <c r="U14" s="7">
        <v>5</v>
      </c>
      <c r="V14" s="388"/>
      <c r="W14" s="58" t="s">
        <v>475</v>
      </c>
      <c r="X14" s="59" t="s">
        <v>392</v>
      </c>
      <c r="Y14" s="60">
        <f>AB15</f>
        <v>2.2000000000000002</v>
      </c>
      <c r="Z14" s="241"/>
      <c r="AA14" s="250" t="s">
        <v>393</v>
      </c>
      <c r="AB14" s="232">
        <v>6</v>
      </c>
      <c r="AC14" s="232">
        <f>AB14*2</f>
        <v>12</v>
      </c>
      <c r="AD14" s="232"/>
      <c r="AE14" s="232">
        <f>AB14*15</f>
        <v>90</v>
      </c>
      <c r="AF14" s="232">
        <f>AC14*4+AE14*4</f>
        <v>408</v>
      </c>
    </row>
    <row r="15" spans="2:32" ht="27.95" customHeight="1">
      <c r="B15" s="254">
        <v>14</v>
      </c>
      <c r="C15" s="488"/>
      <c r="D15" s="8" t="s">
        <v>416</v>
      </c>
      <c r="E15" s="8"/>
      <c r="F15" s="8">
        <v>20</v>
      </c>
      <c r="G15" s="8"/>
      <c r="H15" s="6"/>
      <c r="I15" s="8"/>
      <c r="J15" s="8" t="s">
        <v>476</v>
      </c>
      <c r="K15" s="8"/>
      <c r="L15" s="8">
        <v>40</v>
      </c>
      <c r="M15" s="8" t="s">
        <v>420</v>
      </c>
      <c r="N15" s="8"/>
      <c r="O15" s="8">
        <v>20</v>
      </c>
      <c r="P15" s="7"/>
      <c r="Q15" s="7"/>
      <c r="R15" s="7"/>
      <c r="S15" s="6"/>
      <c r="T15" s="7"/>
      <c r="U15" s="7"/>
      <c r="V15" s="388"/>
      <c r="W15" s="63" t="s">
        <v>10</v>
      </c>
      <c r="X15" s="64" t="s">
        <v>397</v>
      </c>
      <c r="Y15" s="60">
        <f>AB16</f>
        <v>1.6</v>
      </c>
      <c r="Z15" s="231"/>
      <c r="AA15" s="256" t="s">
        <v>398</v>
      </c>
      <c r="AB15" s="232">
        <v>2.2000000000000002</v>
      </c>
      <c r="AC15" s="257">
        <f>AB15*7</f>
        <v>15.400000000000002</v>
      </c>
      <c r="AD15" s="232">
        <f>AB15*5</f>
        <v>11</v>
      </c>
      <c r="AE15" s="232" t="s">
        <v>399</v>
      </c>
      <c r="AF15" s="258">
        <f>AC15*4+AD15*9</f>
        <v>160.60000000000002</v>
      </c>
    </row>
    <row r="16" spans="2:32" ht="27.95" customHeight="1">
      <c r="B16" s="254" t="s">
        <v>11</v>
      </c>
      <c r="C16" s="488"/>
      <c r="D16" s="8" t="s">
        <v>419</v>
      </c>
      <c r="E16" s="68"/>
      <c r="F16" s="8">
        <v>20</v>
      </c>
      <c r="G16" s="7"/>
      <c r="H16" s="13"/>
      <c r="I16" s="7"/>
      <c r="J16" s="8"/>
      <c r="K16" s="68"/>
      <c r="L16" s="8"/>
      <c r="M16" s="8" t="s">
        <v>429</v>
      </c>
      <c r="N16" s="68"/>
      <c r="O16" s="8">
        <v>30</v>
      </c>
      <c r="P16" s="7"/>
      <c r="Q16" s="13"/>
      <c r="R16" s="7"/>
      <c r="S16" s="6"/>
      <c r="T16" s="13"/>
      <c r="U16" s="7"/>
      <c r="V16" s="388"/>
      <c r="W16" s="58" t="s">
        <v>477</v>
      </c>
      <c r="X16" s="64" t="s">
        <v>401</v>
      </c>
      <c r="Y16" s="60">
        <f>AB17</f>
        <v>2.5</v>
      </c>
      <c r="Z16" s="241"/>
      <c r="AA16" s="231" t="s">
        <v>402</v>
      </c>
      <c r="AB16" s="232">
        <v>1.6</v>
      </c>
      <c r="AC16" s="232">
        <f>AB16*1</f>
        <v>1.6</v>
      </c>
      <c r="AD16" s="232" t="s">
        <v>399</v>
      </c>
      <c r="AE16" s="232">
        <f>AB16*5</f>
        <v>8</v>
      </c>
      <c r="AF16" s="232">
        <f>AC16*4+AE16*4</f>
        <v>38.4</v>
      </c>
    </row>
    <row r="17" spans="2:32" ht="27.95" customHeight="1">
      <c r="B17" s="489" t="s">
        <v>421</v>
      </c>
      <c r="C17" s="488"/>
      <c r="D17" s="8" t="s">
        <v>422</v>
      </c>
      <c r="E17" s="68"/>
      <c r="F17" s="8">
        <v>20</v>
      </c>
      <c r="G17" s="7"/>
      <c r="H17" s="13"/>
      <c r="I17" s="7"/>
      <c r="J17" s="8"/>
      <c r="K17" s="68"/>
      <c r="L17" s="8"/>
      <c r="M17" s="8" t="s">
        <v>478</v>
      </c>
      <c r="N17" s="68"/>
      <c r="O17" s="8">
        <v>10</v>
      </c>
      <c r="P17" s="7"/>
      <c r="Q17" s="13"/>
      <c r="R17" s="7"/>
      <c r="S17" s="6"/>
      <c r="T17" s="13"/>
      <c r="U17" s="7"/>
      <c r="V17" s="388"/>
      <c r="W17" s="63" t="s">
        <v>12</v>
      </c>
      <c r="X17" s="64" t="s">
        <v>455</v>
      </c>
      <c r="Y17" s="60">
        <v>0</v>
      </c>
      <c r="Z17" s="231"/>
      <c r="AA17" s="231" t="s">
        <v>405</v>
      </c>
      <c r="AB17" s="232">
        <v>2.5</v>
      </c>
      <c r="AC17" s="232"/>
      <c r="AD17" s="232">
        <f>AB17*5</f>
        <v>12.5</v>
      </c>
      <c r="AE17" s="232" t="s">
        <v>399</v>
      </c>
      <c r="AF17" s="232">
        <f>AD17*9</f>
        <v>112.5</v>
      </c>
    </row>
    <row r="18" spans="2:32" ht="27.95" customHeight="1">
      <c r="B18" s="489"/>
      <c r="C18" s="488"/>
      <c r="D18" s="68"/>
      <c r="E18" s="68"/>
      <c r="F18" s="8"/>
      <c r="G18" s="7"/>
      <c r="H18" s="13"/>
      <c r="I18" s="7"/>
      <c r="J18" s="8"/>
      <c r="K18" s="68"/>
      <c r="L18" s="8"/>
      <c r="M18" s="8" t="s">
        <v>413</v>
      </c>
      <c r="N18" s="68"/>
      <c r="O18" s="8">
        <v>10</v>
      </c>
      <c r="P18" s="7"/>
      <c r="Q18" s="13"/>
      <c r="R18" s="7"/>
      <c r="S18" s="6"/>
      <c r="T18" s="13"/>
      <c r="U18" s="7"/>
      <c r="V18" s="388"/>
      <c r="W18" s="58" t="s">
        <v>479</v>
      </c>
      <c r="X18" s="117" t="s">
        <v>404</v>
      </c>
      <c r="Y18" s="70">
        <v>1</v>
      </c>
      <c r="Z18" s="241"/>
      <c r="AA18" s="231" t="s">
        <v>406</v>
      </c>
      <c r="AB18" s="232">
        <v>1</v>
      </c>
      <c r="AE18" s="231">
        <f>AB18*15</f>
        <v>15</v>
      </c>
    </row>
    <row r="19" spans="2:32" ht="27.95" customHeight="1">
      <c r="B19" s="216" t="s">
        <v>407</v>
      </c>
      <c r="C19" s="259"/>
      <c r="D19" s="68"/>
      <c r="E19" s="68"/>
      <c r="F19" s="8"/>
      <c r="G19" s="7"/>
      <c r="H19" s="13"/>
      <c r="I19" s="7"/>
      <c r="J19" s="7"/>
      <c r="K19" s="13"/>
      <c r="L19" s="7"/>
      <c r="M19" s="8" t="s">
        <v>480</v>
      </c>
      <c r="N19" s="68"/>
      <c r="O19" s="8">
        <v>10</v>
      </c>
      <c r="P19" s="7"/>
      <c r="Q19" s="13"/>
      <c r="R19" s="7"/>
      <c r="S19" s="7"/>
      <c r="T19" s="13"/>
      <c r="U19" s="7"/>
      <c r="V19" s="388"/>
      <c r="W19" s="63" t="s">
        <v>13</v>
      </c>
      <c r="X19" s="73"/>
      <c r="Y19" s="60"/>
      <c r="Z19" s="231"/>
      <c r="AC19" s="231">
        <f>SUM(AC14:AC18)</f>
        <v>29.000000000000004</v>
      </c>
      <c r="AD19" s="231">
        <f>SUM(AD14:AD18)</f>
        <v>23.5</v>
      </c>
      <c r="AE19" s="231">
        <f>SUM(AE14:AE18)</f>
        <v>113</v>
      </c>
      <c r="AF19" s="231">
        <f>AC19*4+AD19*9+AE19*4</f>
        <v>779.5</v>
      </c>
    </row>
    <row r="20" spans="2:32" ht="27.95" customHeight="1">
      <c r="B20" s="260"/>
      <c r="C20" s="261"/>
      <c r="D20" s="68"/>
      <c r="E20" s="68"/>
      <c r="F20" s="8"/>
      <c r="G20" s="7"/>
      <c r="H20" s="13"/>
      <c r="I20" s="7"/>
      <c r="J20" s="7"/>
      <c r="K20" s="13"/>
      <c r="L20" s="7"/>
      <c r="M20" s="8"/>
      <c r="N20" s="13"/>
      <c r="O20" s="8"/>
      <c r="P20" s="7"/>
      <c r="Q20" s="13"/>
      <c r="R20" s="7"/>
      <c r="S20" s="7"/>
      <c r="T20" s="13"/>
      <c r="U20" s="7"/>
      <c r="V20" s="389"/>
      <c r="W20" s="58" t="s">
        <v>423</v>
      </c>
      <c r="X20" s="69"/>
      <c r="Y20" s="70"/>
      <c r="Z20" s="241"/>
      <c r="AC20" s="262">
        <f>AC19*4/AF19</f>
        <v>0.14881334188582426</v>
      </c>
      <c r="AD20" s="262">
        <f>AD19*9/AF19</f>
        <v>0.27132777421423987</v>
      </c>
      <c r="AE20" s="262">
        <f>AE19*4/AF19</f>
        <v>0.5798588838999359</v>
      </c>
    </row>
    <row r="21" spans="2:32" s="253" customFormat="1" ht="27.95" customHeight="1">
      <c r="B21" s="263">
        <v>2</v>
      </c>
      <c r="C21" s="488"/>
      <c r="D21" s="52" t="str">
        <f>'[1]0206-0224菜單'!I14</f>
        <v>海苔肉鬆飯</v>
      </c>
      <c r="E21" s="2" t="s">
        <v>374</v>
      </c>
      <c r="F21" s="3" t="s">
        <v>375</v>
      </c>
      <c r="G21" s="52" t="str">
        <f>'[1]0206-0224菜單'!I15</f>
        <v>卡啦雞腿（炸）</v>
      </c>
      <c r="H21" s="52" t="s">
        <v>377</v>
      </c>
      <c r="I21" s="3" t="s">
        <v>375</v>
      </c>
      <c r="J21" s="52" t="str">
        <f>'[1]0206-0224菜單'!I16</f>
        <v>關東煮（加）</v>
      </c>
      <c r="K21" s="52" t="s">
        <v>377</v>
      </c>
      <c r="L21" s="3" t="s">
        <v>375</v>
      </c>
      <c r="M21" s="52" t="str">
        <f>'[1]0206-0224菜單'!I17</f>
        <v>雙色花椰</v>
      </c>
      <c r="N21" s="52" t="s">
        <v>377</v>
      </c>
      <c r="O21" s="3" t="s">
        <v>375</v>
      </c>
      <c r="P21" s="52" t="str">
        <f>'[1]0206-0224菜單'!I18</f>
        <v>高麗菜</v>
      </c>
      <c r="Q21" s="52" t="s">
        <v>378</v>
      </c>
      <c r="R21" s="3" t="s">
        <v>375</v>
      </c>
      <c r="S21" s="52" t="str">
        <f>'[1]0206-0224菜單'!I19</f>
        <v>紫菜豆腐湯(豆)</v>
      </c>
      <c r="T21" s="52" t="s">
        <v>379</v>
      </c>
      <c r="U21" s="3" t="s">
        <v>375</v>
      </c>
      <c r="V21" s="492"/>
      <c r="W21" s="53" t="s">
        <v>8</v>
      </c>
      <c r="X21" s="54" t="s">
        <v>380</v>
      </c>
      <c r="Y21" s="55">
        <v>5</v>
      </c>
      <c r="Z21" s="231"/>
      <c r="AA21" s="231"/>
      <c r="AB21" s="232"/>
      <c r="AC21" s="231" t="s">
        <v>381</v>
      </c>
      <c r="AD21" s="231" t="s">
        <v>382</v>
      </c>
      <c r="AE21" s="231" t="s">
        <v>383</v>
      </c>
      <c r="AF21" s="231" t="s">
        <v>384</v>
      </c>
    </row>
    <row r="22" spans="2:32" s="266" customFormat="1" ht="27.75" customHeight="1">
      <c r="B22" s="264" t="s">
        <v>9</v>
      </c>
      <c r="C22" s="488"/>
      <c r="D22" s="8" t="s">
        <v>425</v>
      </c>
      <c r="E22" s="8"/>
      <c r="F22" s="8">
        <v>100</v>
      </c>
      <c r="G22" s="7" t="s">
        <v>481</v>
      </c>
      <c r="H22" s="7"/>
      <c r="I22" s="7">
        <v>65</v>
      </c>
      <c r="J22" s="9" t="s">
        <v>482</v>
      </c>
      <c r="K22" s="9" t="s">
        <v>412</v>
      </c>
      <c r="L22" s="9">
        <v>20</v>
      </c>
      <c r="M22" s="8" t="s">
        <v>483</v>
      </c>
      <c r="N22" s="8"/>
      <c r="O22" s="8">
        <v>30</v>
      </c>
      <c r="P22" s="7" t="s">
        <v>429</v>
      </c>
      <c r="Q22" s="7"/>
      <c r="R22" s="7">
        <v>100</v>
      </c>
      <c r="S22" s="7" t="s">
        <v>391</v>
      </c>
      <c r="T22" s="7"/>
      <c r="U22" s="7">
        <v>5</v>
      </c>
      <c r="V22" s="493"/>
      <c r="W22" s="58" t="s">
        <v>484</v>
      </c>
      <c r="X22" s="59" t="s">
        <v>392</v>
      </c>
      <c r="Y22" s="60">
        <f>AB23</f>
        <v>2</v>
      </c>
      <c r="Z22" s="265"/>
      <c r="AA22" s="250" t="s">
        <v>393</v>
      </c>
      <c r="AB22" s="232">
        <v>6</v>
      </c>
      <c r="AC22" s="232">
        <f>AB22*2</f>
        <v>12</v>
      </c>
      <c r="AD22" s="232"/>
      <c r="AE22" s="232">
        <f>AB22*15</f>
        <v>90</v>
      </c>
      <c r="AF22" s="232">
        <f>AC22*4+AE22*4</f>
        <v>408</v>
      </c>
    </row>
    <row r="23" spans="2:32" s="266" customFormat="1" ht="27.95" customHeight="1">
      <c r="B23" s="264">
        <v>15</v>
      </c>
      <c r="C23" s="488"/>
      <c r="D23" s="9" t="s">
        <v>431</v>
      </c>
      <c r="E23" s="9"/>
      <c r="F23" s="9">
        <v>10</v>
      </c>
      <c r="G23" s="7"/>
      <c r="H23" s="7"/>
      <c r="I23" s="7"/>
      <c r="J23" s="9" t="s">
        <v>420</v>
      </c>
      <c r="K23" s="9"/>
      <c r="L23" s="9">
        <v>30</v>
      </c>
      <c r="M23" s="8" t="s">
        <v>485</v>
      </c>
      <c r="N23" s="8"/>
      <c r="O23" s="8">
        <v>30</v>
      </c>
      <c r="P23" s="7"/>
      <c r="Q23" s="7"/>
      <c r="R23" s="7"/>
      <c r="S23" s="7" t="s">
        <v>415</v>
      </c>
      <c r="T23" s="7" t="s">
        <v>467</v>
      </c>
      <c r="U23" s="7">
        <v>20</v>
      </c>
      <c r="V23" s="493"/>
      <c r="W23" s="63" t="s">
        <v>10</v>
      </c>
      <c r="X23" s="64" t="s">
        <v>397</v>
      </c>
      <c r="Y23" s="60">
        <f>AB24</f>
        <v>1.5</v>
      </c>
      <c r="Z23" s="267"/>
      <c r="AA23" s="256" t="s">
        <v>398</v>
      </c>
      <c r="AB23" s="232">
        <v>2</v>
      </c>
      <c r="AC23" s="257">
        <f>AB23*7</f>
        <v>14</v>
      </c>
      <c r="AD23" s="232">
        <f>AB23*5</f>
        <v>10</v>
      </c>
      <c r="AE23" s="232" t="s">
        <v>399</v>
      </c>
      <c r="AF23" s="258">
        <f>AC23*4+AD23*9</f>
        <v>146</v>
      </c>
    </row>
    <row r="24" spans="2:32" s="266" customFormat="1" ht="27.95" customHeight="1">
      <c r="B24" s="264" t="s">
        <v>11</v>
      </c>
      <c r="C24" s="488"/>
      <c r="D24" s="9"/>
      <c r="E24" s="9"/>
      <c r="F24" s="9"/>
      <c r="G24" s="7"/>
      <c r="H24" s="13"/>
      <c r="I24" s="7"/>
      <c r="J24" s="7" t="s">
        <v>486</v>
      </c>
      <c r="K24" s="13"/>
      <c r="L24" s="7">
        <v>5</v>
      </c>
      <c r="M24" s="8"/>
      <c r="N24" s="68"/>
      <c r="O24" s="8"/>
      <c r="P24" s="7"/>
      <c r="Q24" s="13"/>
      <c r="R24" s="7"/>
      <c r="S24" s="6"/>
      <c r="T24" s="13"/>
      <c r="U24" s="7"/>
      <c r="V24" s="493"/>
      <c r="W24" s="58" t="s">
        <v>469</v>
      </c>
      <c r="X24" s="64" t="s">
        <v>401</v>
      </c>
      <c r="Y24" s="60">
        <f>AB25</f>
        <v>2.5</v>
      </c>
      <c r="Z24" s="265"/>
      <c r="AA24" s="231" t="s">
        <v>402</v>
      </c>
      <c r="AB24" s="232">
        <v>1.5</v>
      </c>
      <c r="AC24" s="232">
        <f>AB24*1</f>
        <v>1.5</v>
      </c>
      <c r="AD24" s="232" t="s">
        <v>399</v>
      </c>
      <c r="AE24" s="232">
        <f>AB24*5</f>
        <v>7.5</v>
      </c>
      <c r="AF24" s="232">
        <f>AC24*4+AE24*4</f>
        <v>36</v>
      </c>
    </row>
    <row r="25" spans="2:32" s="266" customFormat="1" ht="27.95" customHeight="1">
      <c r="B25" s="495" t="s">
        <v>433</v>
      </c>
      <c r="C25" s="488"/>
      <c r="D25" s="9"/>
      <c r="E25" s="9"/>
      <c r="F25" s="9"/>
      <c r="G25" s="7"/>
      <c r="H25" s="13"/>
      <c r="I25" s="7"/>
      <c r="J25" s="7" t="s">
        <v>487</v>
      </c>
      <c r="K25" s="13"/>
      <c r="L25" s="7">
        <v>10</v>
      </c>
      <c r="M25" s="8"/>
      <c r="N25" s="68"/>
      <c r="O25" s="8"/>
      <c r="P25" s="7"/>
      <c r="Q25" s="13"/>
      <c r="R25" s="7"/>
      <c r="S25" s="7"/>
      <c r="T25" s="13"/>
      <c r="U25" s="7"/>
      <c r="V25" s="493"/>
      <c r="W25" s="63" t="s">
        <v>434</v>
      </c>
      <c r="X25" s="64" t="s">
        <v>455</v>
      </c>
      <c r="Y25" s="60">
        <f>AB26</f>
        <v>0</v>
      </c>
      <c r="Z25" s="267"/>
      <c r="AA25" s="231" t="s">
        <v>405</v>
      </c>
      <c r="AB25" s="232">
        <v>2.5</v>
      </c>
      <c r="AC25" s="232"/>
      <c r="AD25" s="232">
        <f>AB25*5</f>
        <v>12.5</v>
      </c>
      <c r="AE25" s="232" t="s">
        <v>399</v>
      </c>
      <c r="AF25" s="232">
        <f>AD25*9</f>
        <v>112.5</v>
      </c>
    </row>
    <row r="26" spans="2:32" s="266" customFormat="1" ht="27.95" customHeight="1">
      <c r="B26" s="495"/>
      <c r="C26" s="488"/>
      <c r="D26" s="68"/>
      <c r="E26" s="68"/>
      <c r="F26" s="8"/>
      <c r="G26" s="16"/>
      <c r="H26" s="13"/>
      <c r="I26" s="7"/>
      <c r="J26" s="7" t="s">
        <v>429</v>
      </c>
      <c r="K26" s="13"/>
      <c r="L26" s="7">
        <v>10</v>
      </c>
      <c r="M26" s="8"/>
      <c r="N26" s="68"/>
      <c r="O26" s="8"/>
      <c r="P26" s="7"/>
      <c r="Q26" s="13"/>
      <c r="R26" s="7"/>
      <c r="S26" s="7"/>
      <c r="T26" s="13"/>
      <c r="U26" s="7"/>
      <c r="V26" s="493"/>
      <c r="W26" s="58" t="s">
        <v>488</v>
      </c>
      <c r="X26" s="117" t="s">
        <v>404</v>
      </c>
      <c r="Y26" s="60">
        <v>0</v>
      </c>
      <c r="Z26" s="265"/>
      <c r="AA26" s="231" t="s">
        <v>406</v>
      </c>
      <c r="AB26" s="232"/>
      <c r="AC26" s="231"/>
      <c r="AD26" s="231"/>
      <c r="AE26" s="231">
        <f>AB26*15</f>
        <v>0</v>
      </c>
      <c r="AF26" s="231"/>
    </row>
    <row r="27" spans="2:32" s="266" customFormat="1" ht="27.95" customHeight="1">
      <c r="B27" s="216" t="s">
        <v>407</v>
      </c>
      <c r="C27" s="268"/>
      <c r="D27" s="7"/>
      <c r="E27" s="13"/>
      <c r="F27" s="7"/>
      <c r="G27" s="7"/>
      <c r="H27" s="13"/>
      <c r="I27" s="7"/>
      <c r="J27" s="7"/>
      <c r="K27" s="13"/>
      <c r="L27" s="7"/>
      <c r="M27" s="7"/>
      <c r="N27" s="13"/>
      <c r="O27" s="7"/>
      <c r="P27" s="7"/>
      <c r="Q27" s="13"/>
      <c r="R27" s="7"/>
      <c r="S27" s="7"/>
      <c r="T27" s="13"/>
      <c r="U27" s="7"/>
      <c r="V27" s="493"/>
      <c r="W27" s="63" t="s">
        <v>13</v>
      </c>
      <c r="X27" s="73"/>
      <c r="Y27" s="60"/>
      <c r="Z27" s="267"/>
      <c r="AA27" s="231"/>
      <c r="AB27" s="232"/>
      <c r="AC27" s="231">
        <f>SUM(AC22:AC26)</f>
        <v>27.5</v>
      </c>
      <c r="AD27" s="231">
        <f>SUM(AD22:AD26)</f>
        <v>22.5</v>
      </c>
      <c r="AE27" s="231">
        <f>SUM(AE22:AE26)</f>
        <v>97.5</v>
      </c>
      <c r="AF27" s="231">
        <f>AC27*4+AD27*9+AE27*4</f>
        <v>702.5</v>
      </c>
    </row>
    <row r="28" spans="2:32" s="266" customFormat="1" ht="27.95" customHeight="1" thickBot="1">
      <c r="B28" s="269"/>
      <c r="C28" s="270"/>
      <c r="D28" s="13"/>
      <c r="E28" s="13"/>
      <c r="F28" s="7"/>
      <c r="G28" s="7"/>
      <c r="H28" s="13"/>
      <c r="I28" s="7"/>
      <c r="J28" s="7"/>
      <c r="K28" s="13"/>
      <c r="L28" s="7"/>
      <c r="M28" s="7"/>
      <c r="N28" s="13"/>
      <c r="O28" s="7"/>
      <c r="P28" s="7"/>
      <c r="Q28" s="13"/>
      <c r="R28" s="7"/>
      <c r="S28" s="7"/>
      <c r="T28" s="13"/>
      <c r="U28" s="7"/>
      <c r="V28" s="494"/>
      <c r="W28" s="58" t="s">
        <v>489</v>
      </c>
      <c r="X28" s="78"/>
      <c r="Y28" s="60"/>
      <c r="Z28" s="265"/>
      <c r="AA28" s="267"/>
      <c r="AB28" s="271"/>
      <c r="AC28" s="262">
        <f>AC27*4/AF27</f>
        <v>0.15658362989323843</v>
      </c>
      <c r="AD28" s="262">
        <f>AD27*9/AF27</f>
        <v>0.28825622775800713</v>
      </c>
      <c r="AE28" s="262">
        <f>AE27*4/AF27</f>
        <v>0.55516014234875444</v>
      </c>
      <c r="AF28" s="267"/>
    </row>
    <row r="29" spans="2:32" s="253" customFormat="1" ht="27.95" customHeight="1">
      <c r="B29" s="252">
        <v>2</v>
      </c>
      <c r="C29" s="488"/>
      <c r="D29" s="52" t="str">
        <f>'[1]0206-0224菜單'!M14</f>
        <v>地瓜飯</v>
      </c>
      <c r="E29" s="2" t="s">
        <v>374</v>
      </c>
      <c r="F29" s="3" t="s">
        <v>375</v>
      </c>
      <c r="G29" s="52" t="str">
        <f>'[1]0206-0224菜單'!M15</f>
        <v>菲力雞胸肉</v>
      </c>
      <c r="H29" s="52" t="s">
        <v>490</v>
      </c>
      <c r="I29" s="3" t="s">
        <v>375</v>
      </c>
      <c r="J29" s="52" t="str">
        <f>'[1]0206-0224菜單'!M16</f>
        <v>洋蔥滑蛋</v>
      </c>
      <c r="K29" s="52" t="s">
        <v>377</v>
      </c>
      <c r="L29" s="3" t="s">
        <v>375</v>
      </c>
      <c r="M29" s="52" t="str">
        <f>'[1]0206-0224菜單'!M17</f>
        <v>什錦玉米筍</v>
      </c>
      <c r="N29" s="52" t="s">
        <v>377</v>
      </c>
      <c r="O29" s="3" t="s">
        <v>375</v>
      </c>
      <c r="P29" s="52" t="str">
        <f>'[1]0206-0224菜單'!M18</f>
        <v>菠菜</v>
      </c>
      <c r="Q29" s="52" t="s">
        <v>378</v>
      </c>
      <c r="R29" s="3" t="s">
        <v>375</v>
      </c>
      <c r="S29" s="52" t="str">
        <f>'[1]0206-0224菜單'!M10</f>
        <v>玉米濃湯</v>
      </c>
      <c r="T29" s="52" t="s">
        <v>379</v>
      </c>
      <c r="U29" s="3" t="s">
        <v>375</v>
      </c>
      <c r="V29" s="492"/>
      <c r="W29" s="53" t="s">
        <v>8</v>
      </c>
      <c r="X29" s="54" t="s">
        <v>380</v>
      </c>
      <c r="Y29" s="55">
        <v>5</v>
      </c>
      <c r="Z29" s="231"/>
      <c r="AA29" s="231"/>
      <c r="AB29" s="232"/>
      <c r="AC29" s="231" t="s">
        <v>381</v>
      </c>
      <c r="AD29" s="231" t="s">
        <v>382</v>
      </c>
      <c r="AE29" s="231" t="s">
        <v>383</v>
      </c>
      <c r="AF29" s="231" t="s">
        <v>384</v>
      </c>
    </row>
    <row r="30" spans="2:32" ht="27.95" customHeight="1">
      <c r="B30" s="254" t="s">
        <v>491</v>
      </c>
      <c r="C30" s="488"/>
      <c r="D30" s="9" t="s">
        <v>385</v>
      </c>
      <c r="E30" s="9"/>
      <c r="F30" s="9">
        <v>80</v>
      </c>
      <c r="G30" s="7" t="s">
        <v>492</v>
      </c>
      <c r="H30" s="7"/>
      <c r="I30" s="7">
        <v>60</v>
      </c>
      <c r="J30" s="6" t="s">
        <v>427</v>
      </c>
      <c r="K30" s="6"/>
      <c r="L30" s="6">
        <v>40</v>
      </c>
      <c r="M30" s="8" t="s">
        <v>493</v>
      </c>
      <c r="N30" s="9"/>
      <c r="O30" s="8">
        <v>30</v>
      </c>
      <c r="P30" s="8" t="s">
        <v>494</v>
      </c>
      <c r="Q30" s="8"/>
      <c r="R30" s="8">
        <v>100</v>
      </c>
      <c r="S30" s="6" t="s">
        <v>418</v>
      </c>
      <c r="T30" s="6"/>
      <c r="U30" s="6">
        <v>10</v>
      </c>
      <c r="V30" s="493"/>
      <c r="W30" s="58" t="s">
        <v>475</v>
      </c>
      <c r="X30" s="59" t="s">
        <v>392</v>
      </c>
      <c r="Y30" s="60">
        <f>AB31</f>
        <v>2.2999999999999998</v>
      </c>
      <c r="Z30" s="241"/>
      <c r="AA30" s="250" t="s">
        <v>393</v>
      </c>
      <c r="AB30" s="232">
        <v>6</v>
      </c>
      <c r="AC30" s="232">
        <f>AB30*2</f>
        <v>12</v>
      </c>
      <c r="AD30" s="232"/>
      <c r="AE30" s="232">
        <f>AB30*15</f>
        <v>90</v>
      </c>
      <c r="AF30" s="232">
        <f>AC30*4+AE30*4</f>
        <v>408</v>
      </c>
    </row>
    <row r="31" spans="2:32" ht="27.95" customHeight="1">
      <c r="B31" s="254">
        <v>16</v>
      </c>
      <c r="C31" s="488"/>
      <c r="D31" s="9" t="s">
        <v>439</v>
      </c>
      <c r="E31" s="9"/>
      <c r="F31" s="9">
        <v>30</v>
      </c>
      <c r="G31" s="7"/>
      <c r="H31" s="7"/>
      <c r="I31" s="7"/>
      <c r="J31" s="6" t="s">
        <v>396</v>
      </c>
      <c r="K31" s="6"/>
      <c r="L31" s="6">
        <v>30</v>
      </c>
      <c r="M31" s="8" t="s">
        <v>495</v>
      </c>
      <c r="N31" s="8"/>
      <c r="O31" s="8">
        <v>30</v>
      </c>
      <c r="P31" s="8"/>
      <c r="Q31" s="68"/>
      <c r="R31" s="8"/>
      <c r="S31" s="6" t="s">
        <v>396</v>
      </c>
      <c r="T31" s="6"/>
      <c r="U31" s="6">
        <v>10</v>
      </c>
      <c r="V31" s="493"/>
      <c r="W31" s="63" t="s">
        <v>10</v>
      </c>
      <c r="X31" s="64" t="s">
        <v>397</v>
      </c>
      <c r="Y31" s="60">
        <f>AB32</f>
        <v>1.5</v>
      </c>
      <c r="Z31" s="231"/>
      <c r="AA31" s="256" t="s">
        <v>398</v>
      </c>
      <c r="AB31" s="232">
        <v>2.2999999999999998</v>
      </c>
      <c r="AC31" s="257">
        <f>AB31*7</f>
        <v>16.099999999999998</v>
      </c>
      <c r="AD31" s="232">
        <f>AB31*5</f>
        <v>11.5</v>
      </c>
      <c r="AE31" s="232" t="s">
        <v>399</v>
      </c>
      <c r="AF31" s="258">
        <f>AC31*4+AD31*9</f>
        <v>167.89999999999998</v>
      </c>
    </row>
    <row r="32" spans="2:32" ht="27.95" customHeight="1">
      <c r="B32" s="254" t="s">
        <v>11</v>
      </c>
      <c r="C32" s="488"/>
      <c r="D32" s="8"/>
      <c r="E32" s="68"/>
      <c r="F32" s="8"/>
      <c r="G32" s="7"/>
      <c r="H32" s="13"/>
      <c r="I32" s="7"/>
      <c r="J32" s="8" t="s">
        <v>496</v>
      </c>
      <c r="K32" s="13"/>
      <c r="L32" s="8">
        <v>3</v>
      </c>
      <c r="M32" s="8" t="s">
        <v>449</v>
      </c>
      <c r="N32" s="68"/>
      <c r="O32" s="8">
        <v>5</v>
      </c>
      <c r="P32" s="8"/>
      <c r="Q32" s="68"/>
      <c r="R32" s="8"/>
      <c r="S32" s="6"/>
      <c r="T32" s="7"/>
      <c r="U32" s="7"/>
      <c r="V32" s="493"/>
      <c r="W32" s="58" t="s">
        <v>477</v>
      </c>
      <c r="X32" s="64" t="s">
        <v>401</v>
      </c>
      <c r="Y32" s="60">
        <f>AB33</f>
        <v>2.5</v>
      </c>
      <c r="Z32" s="241"/>
      <c r="AA32" s="231" t="s">
        <v>402</v>
      </c>
      <c r="AB32" s="232">
        <v>1.5</v>
      </c>
      <c r="AC32" s="232">
        <f>AB32*1</f>
        <v>1.5</v>
      </c>
      <c r="AD32" s="232" t="s">
        <v>399</v>
      </c>
      <c r="AE32" s="232">
        <f>AB32*5</f>
        <v>7.5</v>
      </c>
      <c r="AF32" s="232">
        <f>AC32*4+AE32*4</f>
        <v>36</v>
      </c>
    </row>
    <row r="33" spans="2:32" ht="27.95" customHeight="1">
      <c r="B33" s="489" t="s">
        <v>442</v>
      </c>
      <c r="C33" s="488"/>
      <c r="D33" s="8"/>
      <c r="E33" s="68"/>
      <c r="F33" s="8"/>
      <c r="G33" s="7"/>
      <c r="H33" s="13"/>
      <c r="I33" s="7"/>
      <c r="J33" s="6"/>
      <c r="K33" s="6"/>
      <c r="L33" s="6"/>
      <c r="M33" s="8" t="s">
        <v>464</v>
      </c>
      <c r="N33" s="68"/>
      <c r="O33" s="8">
        <v>5</v>
      </c>
      <c r="P33" s="7"/>
      <c r="Q33" s="13"/>
      <c r="R33" s="7"/>
      <c r="S33" s="6"/>
      <c r="T33" s="7"/>
      <c r="U33" s="7"/>
      <c r="V33" s="493"/>
      <c r="W33" s="63" t="s">
        <v>12</v>
      </c>
      <c r="X33" s="64" t="s">
        <v>455</v>
      </c>
      <c r="Y33" s="60">
        <v>0</v>
      </c>
      <c r="Z33" s="231"/>
      <c r="AA33" s="231" t="s">
        <v>405</v>
      </c>
      <c r="AB33" s="232">
        <v>2.5</v>
      </c>
      <c r="AC33" s="232"/>
      <c r="AD33" s="232">
        <f>AB33*5</f>
        <v>12.5</v>
      </c>
      <c r="AE33" s="232" t="s">
        <v>399</v>
      </c>
      <c r="AF33" s="232">
        <f>AD33*9</f>
        <v>112.5</v>
      </c>
    </row>
    <row r="34" spans="2:32" ht="27.95" customHeight="1">
      <c r="B34" s="489"/>
      <c r="C34" s="488"/>
      <c r="D34" s="8"/>
      <c r="E34" s="68"/>
      <c r="F34" s="8"/>
      <c r="G34" s="7"/>
      <c r="H34" s="13"/>
      <c r="I34" s="7"/>
      <c r="J34" s="6"/>
      <c r="K34" s="13"/>
      <c r="L34" s="6"/>
      <c r="M34" s="8"/>
      <c r="N34" s="13"/>
      <c r="O34" s="8"/>
      <c r="P34" s="7"/>
      <c r="Q34" s="13"/>
      <c r="R34" s="7"/>
      <c r="S34" s="6"/>
      <c r="T34" s="13"/>
      <c r="U34" s="7"/>
      <c r="V34" s="493"/>
      <c r="W34" s="58" t="s">
        <v>479</v>
      </c>
      <c r="X34" s="117" t="s">
        <v>404</v>
      </c>
      <c r="Y34" s="60">
        <v>0</v>
      </c>
      <c r="Z34" s="241"/>
      <c r="AA34" s="231" t="s">
        <v>406</v>
      </c>
      <c r="AB34" s="232">
        <v>1</v>
      </c>
      <c r="AE34" s="231">
        <f>AB34*15</f>
        <v>15</v>
      </c>
    </row>
    <row r="35" spans="2:32" ht="27.95" customHeight="1">
      <c r="B35" s="216" t="s">
        <v>407</v>
      </c>
      <c r="C35" s="259"/>
      <c r="D35" s="68"/>
      <c r="E35" s="68"/>
      <c r="F35" s="8"/>
      <c r="G35" s="7"/>
      <c r="H35" s="13"/>
      <c r="I35" s="7"/>
      <c r="J35" s="7"/>
      <c r="K35" s="13"/>
      <c r="L35" s="7"/>
      <c r="M35" s="8"/>
      <c r="N35" s="13"/>
      <c r="O35" s="8"/>
      <c r="P35" s="7"/>
      <c r="Q35" s="13"/>
      <c r="R35" s="7"/>
      <c r="S35" s="7"/>
      <c r="T35" s="7"/>
      <c r="U35" s="7"/>
      <c r="V35" s="493"/>
      <c r="W35" s="63" t="s">
        <v>13</v>
      </c>
      <c r="X35" s="73"/>
      <c r="Y35" s="60"/>
      <c r="Z35" s="231"/>
      <c r="AC35" s="231">
        <f>SUM(AC30:AC34)</f>
        <v>29.599999999999998</v>
      </c>
      <c r="AD35" s="231">
        <f>SUM(AD30:AD34)</f>
        <v>24</v>
      </c>
      <c r="AE35" s="231">
        <f>SUM(AE30:AE34)</f>
        <v>112.5</v>
      </c>
      <c r="AF35" s="231">
        <f>AC35*4+AD35*9+AE35*4</f>
        <v>784.4</v>
      </c>
    </row>
    <row r="36" spans="2:32" ht="27.95" customHeight="1">
      <c r="B36" s="260"/>
      <c r="C36" s="261"/>
      <c r="D36" s="68"/>
      <c r="E36" s="68"/>
      <c r="F36" s="8"/>
      <c r="G36" s="7"/>
      <c r="H36" s="13"/>
      <c r="I36" s="7"/>
      <c r="J36" s="7"/>
      <c r="K36" s="13"/>
      <c r="L36" s="7"/>
      <c r="M36" s="7"/>
      <c r="N36" s="13"/>
      <c r="O36" s="7"/>
      <c r="P36" s="7"/>
      <c r="Q36" s="13"/>
      <c r="R36" s="7"/>
      <c r="S36" s="7"/>
      <c r="T36" s="13"/>
      <c r="U36" s="7"/>
      <c r="V36" s="494"/>
      <c r="W36" s="58" t="s">
        <v>423</v>
      </c>
      <c r="X36" s="69"/>
      <c r="Y36" s="60"/>
      <c r="Z36" s="241"/>
      <c r="AC36" s="262">
        <f>AC35*4/AF35</f>
        <v>0.15094339622641509</v>
      </c>
      <c r="AD36" s="262">
        <f>AD35*9/AF35</f>
        <v>0.27536970933197347</v>
      </c>
      <c r="AE36" s="262">
        <f>AE35*4/AF35</f>
        <v>0.57368689444161147</v>
      </c>
    </row>
    <row r="37" spans="2:32" s="253" customFormat="1" ht="27.95" customHeight="1">
      <c r="B37" s="252">
        <v>2</v>
      </c>
      <c r="C37" s="488"/>
      <c r="D37" s="52" t="str">
        <f>'[1]0206-0224菜單'!Q14</f>
        <v>起士海鮮焗烤通心麵</v>
      </c>
      <c r="E37" s="52" t="s">
        <v>377</v>
      </c>
      <c r="F37" s="3" t="s">
        <v>375</v>
      </c>
      <c r="G37" s="52" t="str">
        <f>'[1]0206-0224菜單'!Q15</f>
        <v>日式豬里肌</v>
      </c>
      <c r="H37" s="52" t="s">
        <v>376</v>
      </c>
      <c r="I37" s="3" t="s">
        <v>375</v>
      </c>
      <c r="J37" s="52" t="str">
        <f>'[1]0206-0224菜單'!Q16</f>
        <v>碎肉鳥蛋</v>
      </c>
      <c r="K37" s="52" t="s">
        <v>376</v>
      </c>
      <c r="L37" s="3" t="s">
        <v>375</v>
      </c>
      <c r="M37" s="52" t="str">
        <f>'[1]0206-0224菜單'!Q17</f>
        <v>彩椒什錦</v>
      </c>
      <c r="N37" s="52" t="s">
        <v>377</v>
      </c>
      <c r="O37" s="3" t="s">
        <v>375</v>
      </c>
      <c r="P37" s="52" t="str">
        <f>'[1]0206-0224菜單'!Q18</f>
        <v>大白菜</v>
      </c>
      <c r="Q37" s="52" t="s">
        <v>378</v>
      </c>
      <c r="R37" s="3" t="s">
        <v>375</v>
      </c>
      <c r="S37" s="52" t="str">
        <f>'[1]0206-0224菜單'!Q19</f>
        <v>什錦鮮蔬湯</v>
      </c>
      <c r="T37" s="52" t="s">
        <v>379</v>
      </c>
      <c r="U37" s="3" t="s">
        <v>375</v>
      </c>
      <c r="V37" s="492"/>
      <c r="W37" s="53" t="s">
        <v>8</v>
      </c>
      <c r="X37" s="54" t="s">
        <v>380</v>
      </c>
      <c r="Y37" s="98">
        <v>5</v>
      </c>
      <c r="Z37" s="231"/>
      <c r="AA37" s="231"/>
      <c r="AB37" s="232"/>
      <c r="AC37" s="231" t="s">
        <v>381</v>
      </c>
      <c r="AD37" s="231" t="s">
        <v>382</v>
      </c>
      <c r="AE37" s="231" t="s">
        <v>383</v>
      </c>
      <c r="AF37" s="231" t="s">
        <v>384</v>
      </c>
    </row>
    <row r="38" spans="2:32" ht="27.95" customHeight="1">
      <c r="B38" s="254" t="s">
        <v>9</v>
      </c>
      <c r="C38" s="488"/>
      <c r="D38" s="7" t="s">
        <v>497</v>
      </c>
      <c r="E38" s="7"/>
      <c r="F38" s="7">
        <v>6</v>
      </c>
      <c r="G38" s="7" t="s">
        <v>498</v>
      </c>
      <c r="H38" s="6"/>
      <c r="I38" s="7">
        <v>50</v>
      </c>
      <c r="J38" s="6" t="s">
        <v>499</v>
      </c>
      <c r="K38" s="7"/>
      <c r="L38" s="6">
        <v>10</v>
      </c>
      <c r="M38" s="7" t="s">
        <v>500</v>
      </c>
      <c r="N38" s="6"/>
      <c r="O38" s="7">
        <v>30</v>
      </c>
      <c r="P38" s="8" t="s">
        <v>446</v>
      </c>
      <c r="Q38" s="8"/>
      <c r="R38" s="8">
        <v>100</v>
      </c>
      <c r="S38" s="9" t="s">
        <v>501</v>
      </c>
      <c r="T38" s="8"/>
      <c r="U38" s="8">
        <v>20</v>
      </c>
      <c r="V38" s="493"/>
      <c r="W38" s="58" t="s">
        <v>502</v>
      </c>
      <c r="X38" s="59" t="s">
        <v>392</v>
      </c>
      <c r="Y38" s="97">
        <f>AB39</f>
        <v>2.2999999999999998</v>
      </c>
      <c r="Z38" s="241"/>
      <c r="AA38" s="250" t="s">
        <v>393</v>
      </c>
      <c r="AB38" s="232">
        <v>6</v>
      </c>
      <c r="AC38" s="232">
        <f>AB38*2</f>
        <v>12</v>
      </c>
      <c r="AD38" s="232"/>
      <c r="AE38" s="232">
        <f>AB38*15</f>
        <v>90</v>
      </c>
      <c r="AF38" s="232">
        <f>AC38*4+AE38*4</f>
        <v>408</v>
      </c>
    </row>
    <row r="39" spans="2:32" ht="27.95" customHeight="1">
      <c r="B39" s="254">
        <v>17</v>
      </c>
      <c r="C39" s="488"/>
      <c r="D39" s="7" t="s">
        <v>448</v>
      </c>
      <c r="E39" s="7"/>
      <c r="F39" s="7">
        <v>30</v>
      </c>
      <c r="G39" s="7" t="s">
        <v>503</v>
      </c>
      <c r="H39" s="6"/>
      <c r="I39" s="7">
        <v>2</v>
      </c>
      <c r="J39" s="6" t="s">
        <v>486</v>
      </c>
      <c r="K39" s="13"/>
      <c r="L39" s="6">
        <v>20</v>
      </c>
      <c r="M39" s="7" t="s">
        <v>495</v>
      </c>
      <c r="N39" s="6"/>
      <c r="O39" s="7">
        <v>30</v>
      </c>
      <c r="P39" s="7"/>
      <c r="Q39" s="6"/>
      <c r="R39" s="7"/>
      <c r="S39" s="9" t="s">
        <v>449</v>
      </c>
      <c r="T39" s="8"/>
      <c r="U39" s="8">
        <v>5</v>
      </c>
      <c r="V39" s="493"/>
      <c r="W39" s="63" t="s">
        <v>10</v>
      </c>
      <c r="X39" s="64" t="s">
        <v>397</v>
      </c>
      <c r="Y39" s="97">
        <f>AB40</f>
        <v>1.6</v>
      </c>
      <c r="Z39" s="231"/>
      <c r="AA39" s="256" t="s">
        <v>398</v>
      </c>
      <c r="AB39" s="232">
        <v>2.2999999999999998</v>
      </c>
      <c r="AC39" s="257">
        <f>AB39*7</f>
        <v>16.099999999999998</v>
      </c>
      <c r="AD39" s="232">
        <f>AB39*5</f>
        <v>11.5</v>
      </c>
      <c r="AE39" s="232" t="s">
        <v>399</v>
      </c>
      <c r="AF39" s="258">
        <f>AC39*4+AD39*9</f>
        <v>167.89999999999998</v>
      </c>
    </row>
    <row r="40" spans="2:32" ht="27.95" customHeight="1">
      <c r="B40" s="254" t="s">
        <v>11</v>
      </c>
      <c r="C40" s="488"/>
      <c r="D40" s="7" t="s">
        <v>451</v>
      </c>
      <c r="E40" s="13"/>
      <c r="F40" s="7">
        <v>5</v>
      </c>
      <c r="G40" s="7"/>
      <c r="H40" s="6"/>
      <c r="I40" s="7"/>
      <c r="J40" s="6" t="s">
        <v>504</v>
      </c>
      <c r="K40" s="7"/>
      <c r="L40" s="6">
        <v>20</v>
      </c>
      <c r="M40" s="7" t="s">
        <v>464</v>
      </c>
      <c r="N40" s="6"/>
      <c r="O40" s="7">
        <v>5</v>
      </c>
      <c r="P40" s="7"/>
      <c r="Q40" s="6"/>
      <c r="R40" s="7"/>
      <c r="S40" s="9" t="s">
        <v>496</v>
      </c>
      <c r="T40" s="68"/>
      <c r="U40" s="8">
        <v>3</v>
      </c>
      <c r="V40" s="493"/>
      <c r="W40" s="58" t="s">
        <v>505</v>
      </c>
      <c r="X40" s="64" t="s">
        <v>401</v>
      </c>
      <c r="Y40" s="97">
        <f>AB41</f>
        <v>2.5</v>
      </c>
      <c r="Z40" s="241"/>
      <c r="AA40" s="231" t="s">
        <v>402</v>
      </c>
      <c r="AB40" s="232">
        <v>1.6</v>
      </c>
      <c r="AC40" s="232">
        <f>AB40*1</f>
        <v>1.6</v>
      </c>
      <c r="AD40" s="232" t="s">
        <v>399</v>
      </c>
      <c r="AE40" s="232">
        <f>AB40*5</f>
        <v>8</v>
      </c>
      <c r="AF40" s="232">
        <f>AC40*4+AE40*4</f>
        <v>38.4</v>
      </c>
    </row>
    <row r="41" spans="2:32" ht="27.95" customHeight="1">
      <c r="B41" s="489" t="s">
        <v>453</v>
      </c>
      <c r="C41" s="488"/>
      <c r="D41" s="7" t="s">
        <v>454</v>
      </c>
      <c r="E41" s="13"/>
      <c r="F41" s="7">
        <v>3</v>
      </c>
      <c r="G41" s="7"/>
      <c r="H41" s="6"/>
      <c r="I41" s="7"/>
      <c r="J41" s="6"/>
      <c r="K41" s="7"/>
      <c r="L41" s="6"/>
      <c r="M41" s="7"/>
      <c r="N41" s="6"/>
      <c r="O41" s="7"/>
      <c r="P41" s="7"/>
      <c r="Q41" s="6"/>
      <c r="R41" s="7"/>
      <c r="S41" s="9" t="s">
        <v>506</v>
      </c>
      <c r="T41" s="68"/>
      <c r="U41" s="8">
        <v>3</v>
      </c>
      <c r="V41" s="493"/>
      <c r="W41" s="63" t="s">
        <v>434</v>
      </c>
      <c r="X41" s="64" t="s">
        <v>455</v>
      </c>
      <c r="Y41" s="97">
        <f>AB42</f>
        <v>0</v>
      </c>
      <c r="Z41" s="231"/>
      <c r="AA41" s="231" t="s">
        <v>405</v>
      </c>
      <c r="AB41" s="232">
        <v>2.5</v>
      </c>
      <c r="AC41" s="232"/>
      <c r="AD41" s="232">
        <f>AB41*5</f>
        <v>12.5</v>
      </c>
      <c r="AE41" s="232" t="s">
        <v>399</v>
      </c>
      <c r="AF41" s="232">
        <f>AD41*9</f>
        <v>112.5</v>
      </c>
    </row>
    <row r="42" spans="2:32" ht="27.95" customHeight="1">
      <c r="B42" s="489"/>
      <c r="C42" s="488"/>
      <c r="D42" s="9" t="s">
        <v>507</v>
      </c>
      <c r="E42" s="68"/>
      <c r="F42" s="8">
        <v>3</v>
      </c>
      <c r="G42" s="7"/>
      <c r="H42" s="13"/>
      <c r="I42" s="7"/>
      <c r="J42" s="7"/>
      <c r="K42" s="13"/>
      <c r="L42" s="7"/>
      <c r="M42" s="7"/>
      <c r="N42" s="13"/>
      <c r="O42" s="7"/>
      <c r="P42" s="7"/>
      <c r="Q42" s="13"/>
      <c r="R42" s="7"/>
      <c r="S42" s="9" t="s">
        <v>508</v>
      </c>
      <c r="T42" s="68"/>
      <c r="U42" s="8">
        <v>10</v>
      </c>
      <c r="V42" s="493"/>
      <c r="W42" s="58" t="s">
        <v>488</v>
      </c>
      <c r="X42" s="117" t="s">
        <v>404</v>
      </c>
      <c r="Y42" s="97">
        <v>0</v>
      </c>
      <c r="Z42" s="241"/>
      <c r="AA42" s="231" t="s">
        <v>406</v>
      </c>
      <c r="AE42" s="231">
        <f>AB42*15</f>
        <v>0</v>
      </c>
    </row>
    <row r="43" spans="2:32" ht="27.95" customHeight="1">
      <c r="B43" s="216" t="s">
        <v>407</v>
      </c>
      <c r="C43" s="259"/>
      <c r="D43" s="68"/>
      <c r="E43" s="68"/>
      <c r="F43" s="8"/>
      <c r="G43" s="7"/>
      <c r="H43" s="13"/>
      <c r="I43" s="7"/>
      <c r="J43" s="6"/>
      <c r="K43" s="13"/>
      <c r="L43" s="6"/>
      <c r="M43" s="7"/>
      <c r="N43" s="13"/>
      <c r="O43" s="7"/>
      <c r="P43" s="7"/>
      <c r="Q43" s="13"/>
      <c r="R43" s="7"/>
      <c r="S43" s="6"/>
      <c r="T43" s="13"/>
      <c r="U43" s="6"/>
      <c r="V43" s="493"/>
      <c r="W43" s="63" t="s">
        <v>13</v>
      </c>
      <c r="X43" s="73"/>
      <c r="Y43" s="97"/>
      <c r="Z43" s="231"/>
      <c r="AC43" s="231">
        <f>SUM(AC38:AC42)</f>
        <v>29.7</v>
      </c>
      <c r="AD43" s="231">
        <f>SUM(AD38:AD42)</f>
        <v>24</v>
      </c>
      <c r="AE43" s="231">
        <f>SUM(AE38:AE42)</f>
        <v>98</v>
      </c>
      <c r="AF43" s="231">
        <f>AC43*4+AD43*9+AE43*4</f>
        <v>726.8</v>
      </c>
    </row>
    <row r="44" spans="2:32" ht="27.95" customHeight="1" thickBot="1">
      <c r="B44" s="272"/>
      <c r="C44" s="261"/>
      <c r="D44" s="101"/>
      <c r="E44" s="101"/>
      <c r="F44" s="102"/>
      <c r="G44" s="273"/>
      <c r="H44" s="274"/>
      <c r="I44" s="273"/>
      <c r="J44" s="273"/>
      <c r="K44" s="274"/>
      <c r="L44" s="273"/>
      <c r="M44" s="273"/>
      <c r="N44" s="274"/>
      <c r="O44" s="273"/>
      <c r="P44" s="273"/>
      <c r="Q44" s="274"/>
      <c r="R44" s="273"/>
      <c r="S44" s="273"/>
      <c r="T44" s="274"/>
      <c r="U44" s="273"/>
      <c r="V44" s="494"/>
      <c r="W44" s="103" t="s">
        <v>509</v>
      </c>
      <c r="X44" s="104"/>
      <c r="Y44" s="105"/>
      <c r="Z44" s="241"/>
      <c r="AC44" s="262">
        <f>AC43*4/AF43</f>
        <v>0.16345624656026417</v>
      </c>
      <c r="AD44" s="262">
        <f>AD43*9/AF43</f>
        <v>0.29719317556411667</v>
      </c>
      <c r="AE44" s="262">
        <f>AE43*4/AF43</f>
        <v>0.53935057787561924</v>
      </c>
    </row>
    <row r="45" spans="2:32" ht="21.75" customHeight="1">
      <c r="C45" s="231"/>
      <c r="J45" s="496"/>
      <c r="K45" s="496"/>
      <c r="L45" s="496"/>
      <c r="M45" s="496"/>
      <c r="N45" s="496"/>
      <c r="O45" s="496"/>
      <c r="P45" s="496"/>
      <c r="Q45" s="496"/>
      <c r="R45" s="496"/>
      <c r="S45" s="496"/>
      <c r="T45" s="496"/>
      <c r="U45" s="496"/>
      <c r="V45" s="496"/>
      <c r="W45" s="496"/>
      <c r="X45" s="496"/>
      <c r="Y45" s="496"/>
      <c r="Z45" s="277"/>
    </row>
    <row r="46" spans="2:32">
      <c r="B46" s="232"/>
      <c r="D46" s="497"/>
      <c r="E46" s="497"/>
      <c r="F46" s="498"/>
      <c r="G46" s="498"/>
      <c r="H46" s="278"/>
      <c r="I46" s="231"/>
      <c r="J46" s="231"/>
      <c r="K46" s="278"/>
      <c r="L46" s="231"/>
      <c r="N46" s="278"/>
      <c r="O46" s="231"/>
      <c r="Q46" s="278"/>
      <c r="R46" s="231"/>
      <c r="T46" s="278"/>
      <c r="U46" s="231"/>
      <c r="V46" s="279"/>
      <c r="Y46" s="281"/>
    </row>
    <row r="47" spans="2:32">
      <c r="Y47" s="281"/>
    </row>
    <row r="48" spans="2:32">
      <c r="Y48" s="281"/>
    </row>
    <row r="49" spans="25:25">
      <c r="Y49" s="281"/>
    </row>
    <row r="50" spans="25:25">
      <c r="Y50" s="281"/>
    </row>
    <row r="51" spans="25:25">
      <c r="Y51" s="281"/>
    </row>
    <row r="52" spans="25:25">
      <c r="Y52" s="281"/>
    </row>
  </sheetData>
  <mergeCells count="19">
    <mergeCell ref="C37:C42"/>
    <mergeCell ref="V37:V44"/>
    <mergeCell ref="B41:B42"/>
    <mergeCell ref="J45:Y45"/>
    <mergeCell ref="D46:G46"/>
    <mergeCell ref="C21:C26"/>
    <mergeCell ref="V21:V28"/>
    <mergeCell ref="B25:B26"/>
    <mergeCell ref="C29:C34"/>
    <mergeCell ref="V29:V36"/>
    <mergeCell ref="B33:B34"/>
    <mergeCell ref="C13:C18"/>
    <mergeCell ref="V13:V20"/>
    <mergeCell ref="B17:B18"/>
    <mergeCell ref="B1:Y1"/>
    <mergeCell ref="B2:G2"/>
    <mergeCell ref="C5:C10"/>
    <mergeCell ref="V5:V12"/>
    <mergeCell ref="B9:B10"/>
  </mergeCells>
  <phoneticPr fontId="19" type="noConversion"/>
  <pageMargins left="1.28" right="0.17" top="0.18" bottom="0.17" header="0.5" footer="0.23"/>
  <pageSetup paperSize="9" scale="45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F52"/>
  <sheetViews>
    <sheetView zoomScale="60" workbookViewId="0">
      <selection activeCell="O18" sqref="O18"/>
    </sheetView>
  </sheetViews>
  <sheetFormatPr defaultRowHeight="20.25"/>
  <cols>
    <col min="1" max="1" width="1.875" style="212" customWidth="1"/>
    <col min="2" max="2" width="4.875" style="224" customWidth="1"/>
    <col min="3" max="3" width="0" style="212" hidden="1" customWidth="1"/>
    <col min="4" max="4" width="18.625" style="212" customWidth="1"/>
    <col min="5" max="5" width="5.625" style="225" customWidth="1"/>
    <col min="6" max="6" width="9.625" style="212" customWidth="1"/>
    <col min="7" max="7" width="18.625" style="212" customWidth="1"/>
    <col min="8" max="8" width="5.625" style="225" customWidth="1"/>
    <col min="9" max="9" width="9.625" style="212" customWidth="1"/>
    <col min="10" max="10" width="18.625" style="212" customWidth="1"/>
    <col min="11" max="11" width="5.625" style="225" customWidth="1"/>
    <col min="12" max="12" width="9.625" style="212" customWidth="1"/>
    <col min="13" max="13" width="18.625" style="212" customWidth="1"/>
    <col min="14" max="14" width="5.625" style="225" customWidth="1"/>
    <col min="15" max="15" width="9.625" style="212" customWidth="1"/>
    <col min="16" max="16" width="18.625" style="212" customWidth="1"/>
    <col min="17" max="17" width="5.625" style="225" customWidth="1"/>
    <col min="18" max="18" width="9.625" style="212" customWidth="1"/>
    <col min="19" max="19" width="18.625" style="212" customWidth="1"/>
    <col min="20" max="20" width="5.625" style="225" customWidth="1"/>
    <col min="21" max="21" width="9.625" style="212" customWidth="1"/>
    <col min="22" max="22" width="5.25" style="229" customWidth="1"/>
    <col min="23" max="23" width="11.75" style="112" customWidth="1"/>
    <col min="24" max="24" width="11.25" style="113" customWidth="1"/>
    <col min="25" max="25" width="6.625" style="116" customWidth="1"/>
    <col min="26" max="26" width="10.625" style="212" customWidth="1"/>
    <col min="27" max="27" width="6" style="205" hidden="1" customWidth="1"/>
    <col min="28" max="28" width="5.5" style="206" hidden="1" customWidth="1"/>
    <col min="29" max="29" width="7.75" style="205" hidden="1" customWidth="1"/>
    <col min="30" max="30" width="8" style="205" hidden="1" customWidth="1"/>
    <col min="31" max="31" width="9" style="205" hidden="1" customWidth="1"/>
    <col min="32" max="32" width="6.875" style="205" hidden="1" customWidth="1"/>
    <col min="33" max="16384" width="9" style="212"/>
  </cols>
  <sheetData>
    <row r="1" spans="2:32" s="205" customFormat="1" ht="38.25">
      <c r="B1" s="391" t="s">
        <v>458</v>
      </c>
      <c r="C1" s="391"/>
      <c r="D1" s="391"/>
      <c r="E1" s="391"/>
      <c r="F1" s="391"/>
      <c r="G1" s="391"/>
      <c r="H1" s="391"/>
      <c r="I1" s="391"/>
      <c r="J1" s="391"/>
      <c r="K1" s="391"/>
      <c r="L1" s="391"/>
      <c r="M1" s="391"/>
      <c r="N1" s="391"/>
      <c r="O1" s="391"/>
      <c r="P1" s="391"/>
      <c r="Q1" s="391"/>
      <c r="R1" s="391"/>
      <c r="S1" s="391"/>
      <c r="T1" s="391"/>
      <c r="U1" s="391"/>
      <c r="V1" s="391"/>
      <c r="W1" s="391"/>
      <c r="X1" s="391"/>
      <c r="Y1" s="391"/>
      <c r="Z1" s="21"/>
      <c r="AB1" s="206"/>
    </row>
    <row r="2" spans="2:32" s="205" customFormat="1" ht="9.75" customHeight="1">
      <c r="B2" s="392"/>
      <c r="C2" s="393"/>
      <c r="D2" s="393"/>
      <c r="E2" s="393"/>
      <c r="F2" s="393"/>
      <c r="G2" s="393"/>
      <c r="H2" s="189"/>
      <c r="I2" s="21"/>
      <c r="J2" s="21"/>
      <c r="K2" s="189"/>
      <c r="L2" s="21"/>
      <c r="M2" s="21"/>
      <c r="N2" s="189"/>
      <c r="O2" s="21"/>
      <c r="P2" s="21"/>
      <c r="Q2" s="189"/>
      <c r="R2" s="21"/>
      <c r="S2" s="21"/>
      <c r="T2" s="189"/>
      <c r="U2" s="21"/>
      <c r="V2" s="25"/>
      <c r="W2" s="26"/>
      <c r="X2" s="27"/>
      <c r="Y2" s="26"/>
      <c r="Z2" s="21"/>
      <c r="AB2" s="206"/>
    </row>
    <row r="3" spans="2:32" s="205" customFormat="1" ht="31.5" customHeight="1" thickBot="1">
      <c r="B3" s="118" t="s">
        <v>369</v>
      </c>
      <c r="C3" s="284"/>
      <c r="D3" s="207"/>
      <c r="E3" s="207"/>
      <c r="F3" s="207"/>
      <c r="G3" s="207"/>
      <c r="H3" s="207"/>
      <c r="I3" s="207"/>
      <c r="J3" s="207"/>
      <c r="K3" s="207"/>
      <c r="L3" s="207"/>
      <c r="M3" s="207"/>
      <c r="N3" s="207"/>
      <c r="O3" s="207"/>
      <c r="P3" s="207"/>
      <c r="Q3" s="207"/>
      <c r="R3" s="207"/>
      <c r="T3" s="207"/>
      <c r="U3" s="207"/>
      <c r="V3" s="208"/>
      <c r="W3" s="31"/>
      <c r="X3" s="32"/>
      <c r="Y3" s="33"/>
      <c r="Z3" s="209"/>
      <c r="AB3" s="206"/>
    </row>
    <row r="4" spans="2:32" s="50" customFormat="1" ht="43.5">
      <c r="B4" s="37" t="s">
        <v>0</v>
      </c>
      <c r="C4" s="38" t="s">
        <v>1</v>
      </c>
      <c r="D4" s="39" t="s">
        <v>2</v>
      </c>
      <c r="E4" s="40" t="s">
        <v>370</v>
      </c>
      <c r="F4" s="39"/>
      <c r="G4" s="39" t="s">
        <v>3</v>
      </c>
      <c r="H4" s="40" t="s">
        <v>370</v>
      </c>
      <c r="I4" s="39"/>
      <c r="J4" s="39" t="s">
        <v>4</v>
      </c>
      <c r="K4" s="40" t="s">
        <v>370</v>
      </c>
      <c r="L4" s="41"/>
      <c r="M4" s="39" t="s">
        <v>4</v>
      </c>
      <c r="N4" s="40" t="s">
        <v>370</v>
      </c>
      <c r="O4" s="39"/>
      <c r="P4" s="39" t="s">
        <v>4</v>
      </c>
      <c r="Q4" s="40" t="s">
        <v>370</v>
      </c>
      <c r="R4" s="39"/>
      <c r="S4" s="42" t="s">
        <v>5</v>
      </c>
      <c r="T4" s="40" t="s">
        <v>370</v>
      </c>
      <c r="U4" s="39"/>
      <c r="V4" s="1" t="s">
        <v>6</v>
      </c>
      <c r="W4" s="43" t="s">
        <v>7</v>
      </c>
      <c r="X4" s="44" t="s">
        <v>372</v>
      </c>
      <c r="Y4" s="45" t="s">
        <v>373</v>
      </c>
      <c r="Z4" s="46"/>
      <c r="AA4" s="210"/>
      <c r="AB4" s="206"/>
      <c r="AC4" s="205"/>
      <c r="AD4" s="205"/>
      <c r="AE4" s="205"/>
      <c r="AF4" s="205"/>
    </row>
    <row r="5" spans="2:32" s="56" customFormat="1" ht="41.25" customHeight="1">
      <c r="B5" s="51">
        <v>2</v>
      </c>
      <c r="C5" s="386"/>
      <c r="D5" s="52" t="str">
        <f>'[1]0206-0224菜單'!A23</f>
        <v>QQ白飯</v>
      </c>
      <c r="E5" s="52" t="s">
        <v>374</v>
      </c>
      <c r="F5" s="3" t="s">
        <v>375</v>
      </c>
      <c r="G5" s="52" t="str">
        <f>'[1]0206-0224菜單'!A24</f>
        <v>芝麻雞塊</v>
      </c>
      <c r="H5" s="52" t="s">
        <v>376</v>
      </c>
      <c r="I5" s="3" t="s">
        <v>375</v>
      </c>
      <c r="J5" s="52" t="str">
        <f>'[1]0206-0224菜單'!A25</f>
        <v>番茄炒蛋</v>
      </c>
      <c r="K5" s="52" t="s">
        <v>377</v>
      </c>
      <c r="L5" s="3" t="s">
        <v>375</v>
      </c>
      <c r="M5" s="52" t="str">
        <f>'[1]0206-0224菜單'!A26</f>
        <v>烤地瓜條</v>
      </c>
      <c r="N5" s="52" t="s">
        <v>490</v>
      </c>
      <c r="O5" s="3" t="s">
        <v>375</v>
      </c>
      <c r="P5" s="52" t="str">
        <f>'[1]0206-0224菜單'!A27</f>
        <v>花椰菜</v>
      </c>
      <c r="Q5" s="52" t="s">
        <v>378</v>
      </c>
      <c r="R5" s="3" t="s">
        <v>375</v>
      </c>
      <c r="S5" s="52" t="str">
        <f>'[1]0206-0224菜單'!A28</f>
        <v>什錦鮮蔬湯</v>
      </c>
      <c r="T5" s="52" t="s">
        <v>379</v>
      </c>
      <c r="U5" s="3" t="s">
        <v>375</v>
      </c>
      <c r="V5" s="387"/>
      <c r="W5" s="53" t="s">
        <v>8</v>
      </c>
      <c r="X5" s="54" t="s">
        <v>380</v>
      </c>
      <c r="Y5" s="55">
        <v>6</v>
      </c>
      <c r="Z5" s="205"/>
      <c r="AA5" s="205"/>
      <c r="AB5" s="206"/>
      <c r="AC5" s="205" t="s">
        <v>381</v>
      </c>
      <c r="AD5" s="205" t="s">
        <v>382</v>
      </c>
      <c r="AE5" s="205" t="s">
        <v>383</v>
      </c>
      <c r="AF5" s="205" t="s">
        <v>384</v>
      </c>
    </row>
    <row r="6" spans="2:32" ht="27.95" customHeight="1">
      <c r="B6" s="57" t="s">
        <v>9</v>
      </c>
      <c r="C6" s="386"/>
      <c r="D6" s="8" t="s">
        <v>385</v>
      </c>
      <c r="E6" s="8"/>
      <c r="F6" s="8">
        <v>100</v>
      </c>
      <c r="G6" s="7" t="s">
        <v>459</v>
      </c>
      <c r="H6" s="6"/>
      <c r="I6" s="7">
        <v>65</v>
      </c>
      <c r="J6" s="6" t="s">
        <v>437</v>
      </c>
      <c r="K6" s="7"/>
      <c r="L6" s="6">
        <v>40</v>
      </c>
      <c r="M6" s="7" t="s">
        <v>510</v>
      </c>
      <c r="N6" s="6"/>
      <c r="O6" s="7">
        <v>55</v>
      </c>
      <c r="P6" s="8" t="s">
        <v>511</v>
      </c>
      <c r="Q6" s="8"/>
      <c r="R6" s="8">
        <v>100</v>
      </c>
      <c r="S6" s="9" t="s">
        <v>501</v>
      </c>
      <c r="T6" s="8"/>
      <c r="U6" s="8">
        <v>20</v>
      </c>
      <c r="V6" s="388"/>
      <c r="W6" s="58" t="s">
        <v>512</v>
      </c>
      <c r="X6" s="59" t="s">
        <v>392</v>
      </c>
      <c r="Y6" s="60">
        <f>AB7</f>
        <v>2</v>
      </c>
      <c r="Z6" s="209"/>
      <c r="AA6" s="210" t="s">
        <v>393</v>
      </c>
      <c r="AB6" s="206">
        <v>6</v>
      </c>
      <c r="AC6" s="206">
        <f>AB6*2</f>
        <v>12</v>
      </c>
      <c r="AD6" s="206"/>
      <c r="AE6" s="206">
        <f>AB6*15</f>
        <v>90</v>
      </c>
      <c r="AF6" s="206">
        <f>AC6*4+AE6*4</f>
        <v>408</v>
      </c>
    </row>
    <row r="7" spans="2:32" ht="27.95" customHeight="1">
      <c r="B7" s="57">
        <v>18</v>
      </c>
      <c r="C7" s="386"/>
      <c r="D7" s="7"/>
      <c r="E7" s="7"/>
      <c r="F7" s="7"/>
      <c r="G7" s="7" t="s">
        <v>503</v>
      </c>
      <c r="H7" s="6"/>
      <c r="I7" s="7">
        <v>2</v>
      </c>
      <c r="J7" s="6" t="s">
        <v>396</v>
      </c>
      <c r="K7" s="13"/>
      <c r="L7" s="6">
        <v>30</v>
      </c>
      <c r="M7" s="7"/>
      <c r="N7" s="6"/>
      <c r="O7" s="7"/>
      <c r="P7" s="7"/>
      <c r="Q7" s="6"/>
      <c r="R7" s="7"/>
      <c r="S7" s="9" t="s">
        <v>449</v>
      </c>
      <c r="T7" s="8"/>
      <c r="U7" s="8">
        <v>5</v>
      </c>
      <c r="V7" s="388"/>
      <c r="W7" s="63" t="s">
        <v>10</v>
      </c>
      <c r="X7" s="64" t="s">
        <v>397</v>
      </c>
      <c r="Y7" s="60">
        <f>AB8</f>
        <v>1.7</v>
      </c>
      <c r="Z7" s="205"/>
      <c r="AA7" s="213" t="s">
        <v>398</v>
      </c>
      <c r="AB7" s="206">
        <v>2</v>
      </c>
      <c r="AC7" s="214">
        <f>AB7*7</f>
        <v>14</v>
      </c>
      <c r="AD7" s="206">
        <f>AB7*5</f>
        <v>10</v>
      </c>
      <c r="AE7" s="206" t="s">
        <v>399</v>
      </c>
      <c r="AF7" s="215">
        <f>AC7*4+AD7*9</f>
        <v>146</v>
      </c>
    </row>
    <row r="8" spans="2:32" ht="27.95" customHeight="1">
      <c r="B8" s="57" t="s">
        <v>11</v>
      </c>
      <c r="C8" s="386"/>
      <c r="D8" s="7"/>
      <c r="E8" s="13"/>
      <c r="F8" s="7"/>
      <c r="G8" s="7"/>
      <c r="H8" s="6"/>
      <c r="I8" s="7"/>
      <c r="J8" s="6"/>
      <c r="K8" s="7"/>
      <c r="L8" s="6"/>
      <c r="M8" s="7"/>
      <c r="N8" s="6"/>
      <c r="O8" s="7"/>
      <c r="P8" s="7"/>
      <c r="Q8" s="6"/>
      <c r="R8" s="7"/>
      <c r="S8" s="9" t="s">
        <v>496</v>
      </c>
      <c r="T8" s="68"/>
      <c r="U8" s="8">
        <v>3</v>
      </c>
      <c r="V8" s="388"/>
      <c r="W8" s="58" t="s">
        <v>469</v>
      </c>
      <c r="X8" s="64" t="s">
        <v>401</v>
      </c>
      <c r="Y8" s="60">
        <f>AB9</f>
        <v>2.5</v>
      </c>
      <c r="Z8" s="209"/>
      <c r="AA8" s="205" t="s">
        <v>402</v>
      </c>
      <c r="AB8" s="206">
        <v>1.7</v>
      </c>
      <c r="AC8" s="206">
        <f>AB8*1</f>
        <v>1.7</v>
      </c>
      <c r="AD8" s="206" t="s">
        <v>399</v>
      </c>
      <c r="AE8" s="206">
        <f>AB8*5</f>
        <v>8.5</v>
      </c>
      <c r="AF8" s="206">
        <f>AC8*4+AE8*4</f>
        <v>40.799999999999997</v>
      </c>
    </row>
    <row r="9" spans="2:32" ht="27.95" customHeight="1">
      <c r="B9" s="390" t="s">
        <v>513</v>
      </c>
      <c r="C9" s="386"/>
      <c r="D9" s="7"/>
      <c r="E9" s="13"/>
      <c r="F9" s="7"/>
      <c r="G9" s="7"/>
      <c r="H9" s="6"/>
      <c r="I9" s="7"/>
      <c r="J9" s="6"/>
      <c r="K9" s="7"/>
      <c r="L9" s="6"/>
      <c r="M9" s="7"/>
      <c r="N9" s="6"/>
      <c r="O9" s="7"/>
      <c r="P9" s="7"/>
      <c r="Q9" s="6"/>
      <c r="R9" s="7"/>
      <c r="S9" s="9" t="s">
        <v>506</v>
      </c>
      <c r="T9" s="68"/>
      <c r="U9" s="8">
        <v>3</v>
      </c>
      <c r="V9" s="388"/>
      <c r="W9" s="63" t="s">
        <v>12</v>
      </c>
      <c r="X9" s="64" t="s">
        <v>455</v>
      </c>
      <c r="Y9" s="60">
        <f>AB10</f>
        <v>0</v>
      </c>
      <c r="Z9" s="205"/>
      <c r="AA9" s="205" t="s">
        <v>405</v>
      </c>
      <c r="AB9" s="206">
        <v>2.5</v>
      </c>
      <c r="AC9" s="206"/>
      <c r="AD9" s="206">
        <f>AB9*5</f>
        <v>12.5</v>
      </c>
      <c r="AE9" s="206" t="s">
        <v>399</v>
      </c>
      <c r="AF9" s="206">
        <f>AD9*9</f>
        <v>112.5</v>
      </c>
    </row>
    <row r="10" spans="2:32" ht="27.95" customHeight="1">
      <c r="B10" s="390"/>
      <c r="C10" s="386"/>
      <c r="D10" s="9"/>
      <c r="E10" s="9"/>
      <c r="F10" s="9"/>
      <c r="G10" s="7"/>
      <c r="H10" s="13"/>
      <c r="I10" s="7"/>
      <c r="J10" s="7"/>
      <c r="K10" s="13"/>
      <c r="L10" s="7"/>
      <c r="M10" s="7"/>
      <c r="N10" s="13"/>
      <c r="O10" s="7"/>
      <c r="P10" s="7"/>
      <c r="Q10" s="13"/>
      <c r="R10" s="7"/>
      <c r="S10" s="9" t="s">
        <v>508</v>
      </c>
      <c r="T10" s="68"/>
      <c r="U10" s="8">
        <v>10</v>
      </c>
      <c r="V10" s="388"/>
      <c r="W10" s="58" t="s">
        <v>456</v>
      </c>
      <c r="X10" s="117" t="s">
        <v>404</v>
      </c>
      <c r="Y10" s="70">
        <v>0</v>
      </c>
      <c r="Z10" s="209"/>
      <c r="AA10" s="205" t="s">
        <v>406</v>
      </c>
      <c r="AE10" s="205">
        <f>AB10*15</f>
        <v>0</v>
      </c>
    </row>
    <row r="11" spans="2:32" ht="27.95" customHeight="1">
      <c r="B11" s="216" t="s">
        <v>407</v>
      </c>
      <c r="C11" s="217"/>
      <c r="D11" s="9"/>
      <c r="E11" s="68"/>
      <c r="F11" s="9"/>
      <c r="G11" s="7"/>
      <c r="H11" s="13"/>
      <c r="I11" s="7"/>
      <c r="J11" s="6"/>
      <c r="K11" s="13"/>
      <c r="L11" s="6"/>
      <c r="M11" s="7"/>
      <c r="N11" s="13"/>
      <c r="O11" s="7"/>
      <c r="P11" s="7"/>
      <c r="Q11" s="13"/>
      <c r="R11" s="7"/>
      <c r="S11" s="6"/>
      <c r="T11" s="13"/>
      <c r="U11" s="6"/>
      <c r="V11" s="388"/>
      <c r="W11" s="63" t="s">
        <v>13</v>
      </c>
      <c r="X11" s="73"/>
      <c r="Y11" s="60"/>
      <c r="Z11" s="205"/>
      <c r="AC11" s="205">
        <f>SUM(AC6:AC10)</f>
        <v>27.7</v>
      </c>
      <c r="AD11" s="205">
        <f>SUM(AD6:AD10)</f>
        <v>22.5</v>
      </c>
      <c r="AE11" s="205">
        <f>SUM(AE6:AE10)</f>
        <v>98.5</v>
      </c>
      <c r="AF11" s="205">
        <f>AC11*4+AD11*9+AE11*4</f>
        <v>707.3</v>
      </c>
    </row>
    <row r="12" spans="2:32" ht="27.95" customHeight="1">
      <c r="B12" s="218"/>
      <c r="C12" s="219"/>
      <c r="D12" s="77"/>
      <c r="E12" s="77"/>
      <c r="F12" s="15"/>
      <c r="G12" s="8"/>
      <c r="H12" s="68"/>
      <c r="I12" s="8"/>
      <c r="J12" s="8"/>
      <c r="K12" s="68"/>
      <c r="L12" s="8"/>
      <c r="M12" s="8"/>
      <c r="N12" s="68"/>
      <c r="O12" s="8"/>
      <c r="P12" s="8"/>
      <c r="Q12" s="68"/>
      <c r="R12" s="8"/>
      <c r="S12" s="8"/>
      <c r="T12" s="68"/>
      <c r="U12" s="8"/>
      <c r="V12" s="389"/>
      <c r="W12" s="58" t="s">
        <v>514</v>
      </c>
      <c r="X12" s="78"/>
      <c r="Y12" s="70"/>
      <c r="Z12" s="209"/>
      <c r="AC12" s="220">
        <f>AC11*4/AF11</f>
        <v>0.1566520571186201</v>
      </c>
      <c r="AD12" s="220">
        <f>AD11*9/AF11</f>
        <v>0.28630001413827233</v>
      </c>
      <c r="AE12" s="220">
        <f>AE11*4/AF11</f>
        <v>0.5570479287431076</v>
      </c>
    </row>
    <row r="13" spans="2:32" s="56" customFormat="1" ht="27.95" customHeight="1">
      <c r="B13" s="51"/>
      <c r="C13" s="386"/>
      <c r="D13" s="52">
        <f>'[1]0206-0224菜單'!E23</f>
        <v>0</v>
      </c>
      <c r="E13" s="52" t="s">
        <v>374</v>
      </c>
      <c r="F13" s="3" t="s">
        <v>375</v>
      </c>
      <c r="G13" s="52">
        <f>'[1]0206-0224菜單'!E24</f>
        <v>0</v>
      </c>
      <c r="H13" s="52" t="s">
        <v>378</v>
      </c>
      <c r="I13" s="3" t="s">
        <v>375</v>
      </c>
      <c r="J13" s="52">
        <f>'[1]0206-0224菜單'!E25</f>
        <v>0</v>
      </c>
      <c r="K13" s="52" t="s">
        <v>374</v>
      </c>
      <c r="L13" s="3" t="s">
        <v>375</v>
      </c>
      <c r="M13" s="52">
        <f>'[1]0206-0224菜單'!E26</f>
        <v>0</v>
      </c>
      <c r="N13" s="52" t="s">
        <v>376</v>
      </c>
      <c r="O13" s="3" t="s">
        <v>375</v>
      </c>
      <c r="P13" s="52">
        <f>'[1]0206-0224菜單'!E27</f>
        <v>0</v>
      </c>
      <c r="Q13" s="52" t="s">
        <v>378</v>
      </c>
      <c r="R13" s="3" t="s">
        <v>375</v>
      </c>
      <c r="S13" s="52">
        <f>'[1]0206-0224菜單'!E28</f>
        <v>0</v>
      </c>
      <c r="T13" s="52" t="s">
        <v>379</v>
      </c>
      <c r="U13" s="3" t="s">
        <v>375</v>
      </c>
      <c r="V13" s="387"/>
      <c r="W13" s="53" t="s">
        <v>8</v>
      </c>
      <c r="X13" s="54" t="s">
        <v>380</v>
      </c>
      <c r="Y13" s="55">
        <v>6</v>
      </c>
      <c r="Z13" s="205"/>
      <c r="AA13" s="205"/>
      <c r="AB13" s="206"/>
      <c r="AC13" s="205" t="s">
        <v>381</v>
      </c>
      <c r="AD13" s="205" t="s">
        <v>382</v>
      </c>
      <c r="AE13" s="205" t="s">
        <v>383</v>
      </c>
      <c r="AF13" s="205" t="s">
        <v>384</v>
      </c>
    </row>
    <row r="14" spans="2:32" ht="27.95" customHeight="1">
      <c r="B14" s="57"/>
      <c r="C14" s="386"/>
      <c r="D14" s="8"/>
      <c r="E14" s="8"/>
      <c r="F14" s="8"/>
      <c r="G14" s="8"/>
      <c r="H14" s="9"/>
      <c r="I14" s="8"/>
      <c r="J14" s="8"/>
      <c r="K14" s="8"/>
      <c r="L14" s="8"/>
      <c r="M14" s="8"/>
      <c r="N14" s="9"/>
      <c r="O14" s="8"/>
      <c r="P14" s="8"/>
      <c r="Q14" s="8"/>
      <c r="R14" s="8"/>
      <c r="S14" s="9"/>
      <c r="T14" s="8"/>
      <c r="U14" s="8"/>
      <c r="V14" s="388"/>
      <c r="W14" s="58" t="s">
        <v>515</v>
      </c>
      <c r="X14" s="59" t="s">
        <v>392</v>
      </c>
      <c r="Y14" s="60">
        <f>AB15</f>
        <v>2.1</v>
      </c>
      <c r="Z14" s="209"/>
      <c r="AA14" s="210" t="s">
        <v>393</v>
      </c>
      <c r="AB14" s="206">
        <v>6.2</v>
      </c>
      <c r="AC14" s="206">
        <f>AB14*2</f>
        <v>12.4</v>
      </c>
      <c r="AD14" s="206"/>
      <c r="AE14" s="206">
        <f>AB14*15</f>
        <v>93</v>
      </c>
      <c r="AF14" s="206">
        <f>AC14*4+AE14*4</f>
        <v>421.6</v>
      </c>
    </row>
    <row r="15" spans="2:32" ht="27.95" customHeight="1">
      <c r="B15" s="57"/>
      <c r="C15" s="386"/>
      <c r="D15" s="8"/>
      <c r="E15" s="8"/>
      <c r="F15" s="8"/>
      <c r="G15" s="8"/>
      <c r="H15" s="9"/>
      <c r="I15" s="8"/>
      <c r="J15" s="8"/>
      <c r="K15" s="8"/>
      <c r="L15" s="8"/>
      <c r="M15" s="8"/>
      <c r="N15" s="8"/>
      <c r="O15" s="8"/>
      <c r="P15" s="8"/>
      <c r="Q15" s="8"/>
      <c r="R15" s="8"/>
      <c r="S15" s="9"/>
      <c r="T15" s="8"/>
      <c r="U15" s="8"/>
      <c r="V15" s="388"/>
      <c r="W15" s="63" t="s">
        <v>10</v>
      </c>
      <c r="X15" s="64" t="s">
        <v>397</v>
      </c>
      <c r="Y15" s="60">
        <f>AB16</f>
        <v>1.8</v>
      </c>
      <c r="Z15" s="205"/>
      <c r="AA15" s="213" t="s">
        <v>398</v>
      </c>
      <c r="AB15" s="206">
        <v>2.1</v>
      </c>
      <c r="AC15" s="214">
        <f>AB15*7</f>
        <v>14.700000000000001</v>
      </c>
      <c r="AD15" s="206">
        <f>AB15*5</f>
        <v>10.5</v>
      </c>
      <c r="AE15" s="206" t="s">
        <v>399</v>
      </c>
      <c r="AF15" s="215">
        <f>AC15*4+AD15*9</f>
        <v>153.30000000000001</v>
      </c>
    </row>
    <row r="16" spans="2:32" ht="27.95" customHeight="1">
      <c r="B16" s="57"/>
      <c r="C16" s="386"/>
      <c r="D16" s="8"/>
      <c r="E16" s="68"/>
      <c r="F16" s="8"/>
      <c r="G16" s="8"/>
      <c r="H16" s="68"/>
      <c r="I16" s="8"/>
      <c r="J16" s="8"/>
      <c r="K16" s="68"/>
      <c r="L16" s="8"/>
      <c r="M16" s="8"/>
      <c r="N16" s="68"/>
      <c r="O16" s="8"/>
      <c r="P16" s="8"/>
      <c r="Q16" s="68"/>
      <c r="R16" s="8"/>
      <c r="S16" s="9"/>
      <c r="T16" s="68"/>
      <c r="U16" s="8"/>
      <c r="V16" s="388"/>
      <c r="W16" s="58" t="s">
        <v>516</v>
      </c>
      <c r="X16" s="64" t="s">
        <v>401</v>
      </c>
      <c r="Y16" s="60">
        <f>AB17</f>
        <v>2.5</v>
      </c>
      <c r="Z16" s="209"/>
      <c r="AA16" s="205" t="s">
        <v>402</v>
      </c>
      <c r="AB16" s="206">
        <v>1.8</v>
      </c>
      <c r="AC16" s="206">
        <f>AB16*1</f>
        <v>1.8</v>
      </c>
      <c r="AD16" s="206" t="s">
        <v>399</v>
      </c>
      <c r="AE16" s="206">
        <f>AB16*5</f>
        <v>9</v>
      </c>
      <c r="AF16" s="206">
        <f>AC16*4+AE16*4</f>
        <v>43.2</v>
      </c>
    </row>
    <row r="17" spans="2:32" ht="27.95" customHeight="1">
      <c r="B17" s="390" t="s">
        <v>421</v>
      </c>
      <c r="C17" s="386"/>
      <c r="D17" s="8"/>
      <c r="E17" s="68"/>
      <c r="F17" s="8"/>
      <c r="G17" s="8"/>
      <c r="H17" s="68"/>
      <c r="I17" s="8"/>
      <c r="J17" s="8"/>
      <c r="K17" s="68"/>
      <c r="L17" s="8"/>
      <c r="M17" s="8"/>
      <c r="N17" s="68"/>
      <c r="O17" s="8"/>
      <c r="P17" s="8"/>
      <c r="Q17" s="68"/>
      <c r="R17" s="8"/>
      <c r="S17" s="9"/>
      <c r="T17" s="68"/>
      <c r="U17" s="8"/>
      <c r="V17" s="388"/>
      <c r="W17" s="63" t="s">
        <v>12</v>
      </c>
      <c r="X17" s="64" t="s">
        <v>455</v>
      </c>
      <c r="Y17" s="60">
        <v>0</v>
      </c>
      <c r="Z17" s="205"/>
      <c r="AA17" s="205" t="s">
        <v>405</v>
      </c>
      <c r="AB17" s="206">
        <v>2.5</v>
      </c>
      <c r="AC17" s="206"/>
      <c r="AD17" s="206">
        <f>AB17*5</f>
        <v>12.5</v>
      </c>
      <c r="AE17" s="206" t="s">
        <v>399</v>
      </c>
      <c r="AF17" s="206">
        <f>AD17*9</f>
        <v>112.5</v>
      </c>
    </row>
    <row r="18" spans="2:32" ht="27.95" customHeight="1">
      <c r="B18" s="390"/>
      <c r="C18" s="386"/>
      <c r="D18" s="68"/>
      <c r="E18" s="68"/>
      <c r="F18" s="8"/>
      <c r="G18" s="8"/>
      <c r="H18" s="68"/>
      <c r="I18" s="8"/>
      <c r="J18" s="8"/>
      <c r="K18" s="68"/>
      <c r="L18" s="8"/>
      <c r="M18" s="9"/>
      <c r="N18" s="68"/>
      <c r="O18" s="8"/>
      <c r="P18" s="8"/>
      <c r="Q18" s="68"/>
      <c r="R18" s="8"/>
      <c r="S18" s="9"/>
      <c r="T18" s="68"/>
      <c r="U18" s="8"/>
      <c r="V18" s="388"/>
      <c r="W18" s="58" t="s">
        <v>488</v>
      </c>
      <c r="X18" s="117" t="s">
        <v>404</v>
      </c>
      <c r="Y18" s="70">
        <v>0</v>
      </c>
      <c r="Z18" s="209"/>
      <c r="AA18" s="205" t="s">
        <v>406</v>
      </c>
      <c r="AB18" s="206">
        <v>1</v>
      </c>
      <c r="AE18" s="205">
        <f>AB18*15</f>
        <v>15</v>
      </c>
    </row>
    <row r="19" spans="2:32" ht="27.95" customHeight="1">
      <c r="B19" s="216" t="s">
        <v>407</v>
      </c>
      <c r="C19" s="217"/>
      <c r="D19" s="68"/>
      <c r="E19" s="68"/>
      <c r="F19" s="8"/>
      <c r="G19" s="8"/>
      <c r="H19" s="68"/>
      <c r="I19" s="8"/>
      <c r="J19" s="8"/>
      <c r="K19" s="68"/>
      <c r="L19" s="8"/>
      <c r="M19" s="8"/>
      <c r="N19" s="68"/>
      <c r="O19" s="8"/>
      <c r="P19" s="8"/>
      <c r="Q19" s="68"/>
      <c r="R19" s="8"/>
      <c r="S19" s="8"/>
      <c r="T19" s="68"/>
      <c r="U19" s="8"/>
      <c r="V19" s="388"/>
      <c r="W19" s="63" t="s">
        <v>13</v>
      </c>
      <c r="X19" s="73"/>
      <c r="Y19" s="60"/>
      <c r="Z19" s="205"/>
      <c r="AC19" s="205">
        <f>SUM(AC14:AC18)</f>
        <v>28.900000000000002</v>
      </c>
      <c r="AD19" s="205">
        <f>SUM(AD14:AD18)</f>
        <v>23</v>
      </c>
      <c r="AE19" s="205">
        <f>SUM(AE14:AE18)</f>
        <v>117</v>
      </c>
      <c r="AF19" s="205">
        <f>AC19*4+AD19*9+AE19*4</f>
        <v>790.6</v>
      </c>
    </row>
    <row r="20" spans="2:32" ht="27.95" customHeight="1">
      <c r="B20" s="218"/>
      <c r="C20" s="219"/>
      <c r="D20" s="68"/>
      <c r="E20" s="68"/>
      <c r="F20" s="8"/>
      <c r="G20" s="8"/>
      <c r="H20" s="68"/>
      <c r="I20" s="8"/>
      <c r="J20" s="8"/>
      <c r="K20" s="68"/>
      <c r="L20" s="8"/>
      <c r="M20" s="8"/>
      <c r="N20" s="68"/>
      <c r="O20" s="8"/>
      <c r="P20" s="8"/>
      <c r="Q20" s="68"/>
      <c r="R20" s="8"/>
      <c r="S20" s="8"/>
      <c r="T20" s="68"/>
      <c r="U20" s="8"/>
      <c r="V20" s="389"/>
      <c r="W20" s="58" t="s">
        <v>517</v>
      </c>
      <c r="X20" s="69"/>
      <c r="Y20" s="70"/>
      <c r="Z20" s="209"/>
      <c r="AC20" s="220">
        <f>AC19*4/AF19</f>
        <v>0.14621806223121681</v>
      </c>
      <c r="AD20" s="220">
        <f>AD19*9/AF19</f>
        <v>0.26182646091576017</v>
      </c>
      <c r="AE20" s="220">
        <f>AE19*4/AF19</f>
        <v>0.59195547685302297</v>
      </c>
    </row>
    <row r="21" spans="2:32" s="56" customFormat="1" ht="27.95" customHeight="1">
      <c r="B21" s="79"/>
      <c r="C21" s="386"/>
      <c r="D21" s="52">
        <f>'[1]0206-0224菜單'!I23</f>
        <v>0</v>
      </c>
      <c r="E21" s="52" t="s">
        <v>374</v>
      </c>
      <c r="F21" s="3" t="s">
        <v>375</v>
      </c>
      <c r="G21" s="52">
        <f>'[1]0206-0224菜單'!I24</f>
        <v>0</v>
      </c>
      <c r="H21" s="52" t="s">
        <v>424</v>
      </c>
      <c r="I21" s="3" t="s">
        <v>375</v>
      </c>
      <c r="J21" s="52">
        <f>'[1]0206-0224菜單'!I25</f>
        <v>0</v>
      </c>
      <c r="K21" s="52" t="s">
        <v>377</v>
      </c>
      <c r="L21" s="3" t="s">
        <v>375</v>
      </c>
      <c r="M21" s="52">
        <f>'[1]0206-0224菜單'!I26</f>
        <v>0</v>
      </c>
      <c r="N21" s="52" t="s">
        <v>376</v>
      </c>
      <c r="O21" s="3" t="s">
        <v>375</v>
      </c>
      <c r="P21" s="52">
        <f>'[1]0206-0224菜單'!I27</f>
        <v>0</v>
      </c>
      <c r="Q21" s="52" t="s">
        <v>378</v>
      </c>
      <c r="R21" s="3" t="s">
        <v>375</v>
      </c>
      <c r="S21" s="52">
        <f>'[1]0206-0224菜單'!I28</f>
        <v>0</v>
      </c>
      <c r="T21" s="52" t="s">
        <v>379</v>
      </c>
      <c r="U21" s="3" t="s">
        <v>375</v>
      </c>
      <c r="V21" s="387"/>
      <c r="W21" s="53" t="s">
        <v>8</v>
      </c>
      <c r="X21" s="54" t="s">
        <v>380</v>
      </c>
      <c r="Y21" s="55">
        <v>6</v>
      </c>
      <c r="Z21" s="205"/>
      <c r="AA21" s="205"/>
      <c r="AB21" s="206"/>
      <c r="AC21" s="205" t="s">
        <v>381</v>
      </c>
      <c r="AD21" s="205" t="s">
        <v>382</v>
      </c>
      <c r="AE21" s="205" t="s">
        <v>383</v>
      </c>
      <c r="AF21" s="205" t="s">
        <v>384</v>
      </c>
    </row>
    <row r="22" spans="2:32" s="84" customFormat="1" ht="27.75" customHeight="1">
      <c r="B22" s="80"/>
      <c r="C22" s="386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388"/>
      <c r="W22" s="58" t="s">
        <v>518</v>
      </c>
      <c r="X22" s="59" t="s">
        <v>392</v>
      </c>
      <c r="Y22" s="60">
        <f>AB23</f>
        <v>2.2000000000000002</v>
      </c>
      <c r="Z22" s="81"/>
      <c r="AA22" s="210" t="s">
        <v>393</v>
      </c>
      <c r="AB22" s="206">
        <v>6.2</v>
      </c>
      <c r="AC22" s="206">
        <f>AB22*2</f>
        <v>12.4</v>
      </c>
      <c r="AD22" s="206"/>
      <c r="AE22" s="206">
        <f>AB22*15</f>
        <v>93</v>
      </c>
      <c r="AF22" s="206">
        <f>AC22*4+AE22*4</f>
        <v>421.6</v>
      </c>
    </row>
    <row r="23" spans="2:32" s="84" customFormat="1" ht="27.95" customHeight="1">
      <c r="B23" s="80"/>
      <c r="C23" s="386"/>
      <c r="D23" s="7"/>
      <c r="E23" s="7"/>
      <c r="F23" s="7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388"/>
      <c r="W23" s="63" t="s">
        <v>10</v>
      </c>
      <c r="X23" s="64" t="s">
        <v>397</v>
      </c>
      <c r="Y23" s="60">
        <f>AB24</f>
        <v>1.6</v>
      </c>
      <c r="Z23" s="85"/>
      <c r="AA23" s="213" t="s">
        <v>398</v>
      </c>
      <c r="AB23" s="206">
        <v>2.2000000000000002</v>
      </c>
      <c r="AC23" s="214">
        <f>AB23*7</f>
        <v>15.400000000000002</v>
      </c>
      <c r="AD23" s="206">
        <f>AB23*5</f>
        <v>11</v>
      </c>
      <c r="AE23" s="206" t="s">
        <v>399</v>
      </c>
      <c r="AF23" s="215">
        <f>AC23*4+AD23*9</f>
        <v>160.60000000000002</v>
      </c>
    </row>
    <row r="24" spans="2:32" s="84" customFormat="1" ht="27.95" customHeight="1">
      <c r="B24" s="80"/>
      <c r="C24" s="386"/>
      <c r="D24" s="7"/>
      <c r="E24" s="13"/>
      <c r="F24" s="7"/>
      <c r="G24" s="8"/>
      <c r="H24" s="68"/>
      <c r="I24" s="8"/>
      <c r="J24" s="8"/>
      <c r="K24" s="68"/>
      <c r="L24" s="8"/>
      <c r="M24" s="8"/>
      <c r="N24" s="68"/>
      <c r="O24" s="8"/>
      <c r="P24" s="8"/>
      <c r="Q24" s="68"/>
      <c r="R24" s="8"/>
      <c r="S24" s="9"/>
      <c r="T24" s="68"/>
      <c r="U24" s="8"/>
      <c r="V24" s="388"/>
      <c r="W24" s="58" t="s">
        <v>519</v>
      </c>
      <c r="X24" s="64" t="s">
        <v>401</v>
      </c>
      <c r="Y24" s="60">
        <f>AB25</f>
        <v>2.5</v>
      </c>
      <c r="Z24" s="81"/>
      <c r="AA24" s="205" t="s">
        <v>402</v>
      </c>
      <c r="AB24" s="206">
        <v>1.6</v>
      </c>
      <c r="AC24" s="206">
        <f>AB24*1</f>
        <v>1.6</v>
      </c>
      <c r="AD24" s="206" t="s">
        <v>399</v>
      </c>
      <c r="AE24" s="206">
        <f>AB24*5</f>
        <v>8</v>
      </c>
      <c r="AF24" s="206">
        <f>AC24*4+AE24*4</f>
        <v>38.4</v>
      </c>
    </row>
    <row r="25" spans="2:32" s="84" customFormat="1" ht="27.95" customHeight="1">
      <c r="B25" s="394" t="s">
        <v>433</v>
      </c>
      <c r="C25" s="386"/>
      <c r="D25" s="7"/>
      <c r="E25" s="13"/>
      <c r="F25" s="7"/>
      <c r="G25" s="8"/>
      <c r="H25" s="68"/>
      <c r="I25" s="8"/>
      <c r="J25" s="8"/>
      <c r="K25" s="68"/>
      <c r="L25" s="8"/>
      <c r="M25" s="8"/>
      <c r="N25" s="68"/>
      <c r="O25" s="8"/>
      <c r="P25" s="8"/>
      <c r="Q25" s="68"/>
      <c r="R25" s="8"/>
      <c r="S25" s="8"/>
      <c r="T25" s="68"/>
      <c r="U25" s="8"/>
      <c r="V25" s="388"/>
      <c r="W25" s="63" t="s">
        <v>12</v>
      </c>
      <c r="X25" s="64" t="s">
        <v>455</v>
      </c>
      <c r="Y25" s="60">
        <f>AB26</f>
        <v>0</v>
      </c>
      <c r="Z25" s="85"/>
      <c r="AA25" s="205" t="s">
        <v>405</v>
      </c>
      <c r="AB25" s="206">
        <v>2.5</v>
      </c>
      <c r="AC25" s="206"/>
      <c r="AD25" s="206">
        <f>AB25*5</f>
        <v>12.5</v>
      </c>
      <c r="AE25" s="206" t="s">
        <v>399</v>
      </c>
      <c r="AF25" s="206">
        <f>AD25*9</f>
        <v>112.5</v>
      </c>
    </row>
    <row r="26" spans="2:32" s="84" customFormat="1" ht="27.95" customHeight="1">
      <c r="B26" s="394"/>
      <c r="C26" s="386"/>
      <c r="D26" s="9"/>
      <c r="E26" s="9"/>
      <c r="F26" s="9"/>
      <c r="G26" s="90"/>
      <c r="H26" s="68"/>
      <c r="I26" s="8"/>
      <c r="J26" s="8"/>
      <c r="K26" s="68"/>
      <c r="L26" s="8"/>
      <c r="M26" s="8"/>
      <c r="N26" s="68"/>
      <c r="O26" s="8"/>
      <c r="P26" s="8"/>
      <c r="Q26" s="68"/>
      <c r="R26" s="8"/>
      <c r="S26" s="8"/>
      <c r="T26" s="68"/>
      <c r="U26" s="8"/>
      <c r="V26" s="388"/>
      <c r="W26" s="58" t="s">
        <v>520</v>
      </c>
      <c r="X26" s="117" t="s">
        <v>404</v>
      </c>
      <c r="Y26" s="60">
        <v>0</v>
      </c>
      <c r="Z26" s="81"/>
      <c r="AA26" s="205" t="s">
        <v>406</v>
      </c>
      <c r="AB26" s="206"/>
      <c r="AC26" s="205"/>
      <c r="AD26" s="205"/>
      <c r="AE26" s="205">
        <f>AB26*15</f>
        <v>0</v>
      </c>
      <c r="AF26" s="205"/>
    </row>
    <row r="27" spans="2:32" s="84" customFormat="1" ht="27.95" customHeight="1">
      <c r="B27" s="216" t="s">
        <v>407</v>
      </c>
      <c r="C27" s="92"/>
      <c r="D27" s="68"/>
      <c r="E27" s="68"/>
      <c r="F27" s="8"/>
      <c r="G27" s="8"/>
      <c r="H27" s="68"/>
      <c r="I27" s="8"/>
      <c r="J27" s="8"/>
      <c r="K27" s="68"/>
      <c r="L27" s="8"/>
      <c r="M27" s="8"/>
      <c r="N27" s="68"/>
      <c r="O27" s="8"/>
      <c r="P27" s="8"/>
      <c r="Q27" s="68"/>
      <c r="R27" s="8"/>
      <c r="S27" s="8"/>
      <c r="T27" s="68"/>
      <c r="U27" s="8"/>
      <c r="V27" s="388"/>
      <c r="W27" s="63" t="s">
        <v>13</v>
      </c>
      <c r="X27" s="73"/>
      <c r="Y27" s="60"/>
      <c r="Z27" s="85"/>
      <c r="AA27" s="205"/>
      <c r="AB27" s="206"/>
      <c r="AC27" s="205">
        <f>SUM(AC22:AC26)</f>
        <v>29.400000000000006</v>
      </c>
      <c r="AD27" s="205">
        <f>SUM(AD22:AD26)</f>
        <v>23.5</v>
      </c>
      <c r="AE27" s="205">
        <f>SUM(AE22:AE26)</f>
        <v>101</v>
      </c>
      <c r="AF27" s="205">
        <f>AC27*4+AD27*9+AE27*4</f>
        <v>733.1</v>
      </c>
    </row>
    <row r="28" spans="2:32" s="84" customFormat="1" ht="27.95" customHeight="1" thickBot="1">
      <c r="B28" s="222"/>
      <c r="C28" s="94"/>
      <c r="D28" s="68"/>
      <c r="E28" s="68"/>
      <c r="F28" s="8"/>
      <c r="G28" s="8"/>
      <c r="H28" s="68"/>
      <c r="I28" s="8"/>
      <c r="J28" s="8"/>
      <c r="K28" s="68"/>
      <c r="L28" s="8"/>
      <c r="M28" s="8"/>
      <c r="N28" s="68"/>
      <c r="O28" s="8"/>
      <c r="P28" s="8"/>
      <c r="Q28" s="68"/>
      <c r="R28" s="8"/>
      <c r="S28" s="8"/>
      <c r="T28" s="68"/>
      <c r="U28" s="8"/>
      <c r="V28" s="389"/>
      <c r="W28" s="58" t="s">
        <v>521</v>
      </c>
      <c r="X28" s="78"/>
      <c r="Y28" s="60"/>
      <c r="Z28" s="81"/>
      <c r="AA28" s="85"/>
      <c r="AB28" s="95"/>
      <c r="AC28" s="220">
        <f>AC27*4/AF27</f>
        <v>0.16041467739735374</v>
      </c>
      <c r="AD28" s="220">
        <f>AD27*9/AF27</f>
        <v>0.28850088664575091</v>
      </c>
      <c r="AE28" s="220">
        <f>AE27*4/AF27</f>
        <v>0.55108443595689538</v>
      </c>
      <c r="AF28" s="85"/>
    </row>
    <row r="29" spans="2:32" s="56" customFormat="1" ht="27.95" customHeight="1">
      <c r="B29" s="51"/>
      <c r="C29" s="386"/>
      <c r="D29" s="52">
        <f>'[1]0206-0224菜單'!M23</f>
        <v>0</v>
      </c>
      <c r="E29" s="52" t="s">
        <v>374</v>
      </c>
      <c r="F29" s="3" t="s">
        <v>375</v>
      </c>
      <c r="G29" s="52">
        <f>'[1]0206-0224菜單'!M24</f>
        <v>0</v>
      </c>
      <c r="H29" s="52" t="s">
        <v>376</v>
      </c>
      <c r="I29" s="3" t="s">
        <v>375</v>
      </c>
      <c r="J29" s="52">
        <f>'[1]0206-0224菜單'!M25</f>
        <v>0</v>
      </c>
      <c r="K29" s="52" t="s">
        <v>377</v>
      </c>
      <c r="L29" s="3" t="s">
        <v>375</v>
      </c>
      <c r="M29" s="52">
        <f>'[1]0206-0224菜單'!M26</f>
        <v>0</v>
      </c>
      <c r="N29" s="52" t="s">
        <v>376</v>
      </c>
      <c r="O29" s="3" t="s">
        <v>375</v>
      </c>
      <c r="P29" s="52">
        <f>'[1]0206-0224菜單'!M27</f>
        <v>0</v>
      </c>
      <c r="Q29" s="52" t="s">
        <v>378</v>
      </c>
      <c r="R29" s="3" t="s">
        <v>375</v>
      </c>
      <c r="S29" s="52">
        <f>'[1]0206-0224菜單'!M28</f>
        <v>0</v>
      </c>
      <c r="T29" s="52" t="s">
        <v>379</v>
      </c>
      <c r="U29" s="3" t="s">
        <v>375</v>
      </c>
      <c r="V29" s="387"/>
      <c r="W29" s="53" t="s">
        <v>8</v>
      </c>
      <c r="X29" s="54" t="s">
        <v>380</v>
      </c>
      <c r="Y29" s="55">
        <v>6</v>
      </c>
      <c r="Z29" s="205"/>
      <c r="AA29" s="205"/>
      <c r="AB29" s="206"/>
      <c r="AC29" s="205" t="s">
        <v>381</v>
      </c>
      <c r="AD29" s="205" t="s">
        <v>382</v>
      </c>
      <c r="AE29" s="205" t="s">
        <v>383</v>
      </c>
      <c r="AF29" s="205" t="s">
        <v>384</v>
      </c>
    </row>
    <row r="30" spans="2:32" ht="27.95" customHeight="1">
      <c r="B30" s="57"/>
      <c r="C30" s="386"/>
      <c r="D30" s="8"/>
      <c r="E30" s="8"/>
      <c r="F30" s="8"/>
      <c r="G30" s="8"/>
      <c r="H30" s="8"/>
      <c r="I30" s="8"/>
      <c r="J30" s="9"/>
      <c r="K30" s="9"/>
      <c r="L30" s="9"/>
      <c r="M30" s="8"/>
      <c r="N30" s="9"/>
      <c r="O30" s="8"/>
      <c r="P30" s="8"/>
      <c r="Q30" s="8"/>
      <c r="R30" s="8"/>
      <c r="S30" s="99"/>
      <c r="T30" s="8"/>
      <c r="U30" s="8"/>
      <c r="V30" s="388"/>
      <c r="W30" s="58" t="s">
        <v>518</v>
      </c>
      <c r="X30" s="59" t="s">
        <v>392</v>
      </c>
      <c r="Y30" s="60">
        <f>AB31</f>
        <v>2.1</v>
      </c>
      <c r="Z30" s="209"/>
      <c r="AA30" s="210" t="s">
        <v>393</v>
      </c>
      <c r="AB30" s="206">
        <v>6.2</v>
      </c>
      <c r="AC30" s="206">
        <f>AB30*2</f>
        <v>12.4</v>
      </c>
      <c r="AD30" s="206"/>
      <c r="AE30" s="206">
        <f>AB30*15</f>
        <v>93</v>
      </c>
      <c r="AF30" s="206">
        <f>AC30*4+AE30*4</f>
        <v>421.6</v>
      </c>
    </row>
    <row r="31" spans="2:32" ht="27.95" customHeight="1">
      <c r="B31" s="57"/>
      <c r="C31" s="386"/>
      <c r="D31" s="8"/>
      <c r="E31" s="8"/>
      <c r="F31" s="8"/>
      <c r="G31" s="8"/>
      <c r="H31" s="8"/>
      <c r="I31" s="8"/>
      <c r="J31" s="9"/>
      <c r="K31" s="9"/>
      <c r="L31" s="9"/>
      <c r="M31" s="8"/>
      <c r="N31" s="9"/>
      <c r="O31" s="8"/>
      <c r="P31" s="8"/>
      <c r="Q31" s="8"/>
      <c r="R31" s="8"/>
      <c r="S31" s="8"/>
      <c r="T31" s="8"/>
      <c r="U31" s="8"/>
      <c r="V31" s="388"/>
      <c r="W31" s="63" t="s">
        <v>10</v>
      </c>
      <c r="X31" s="64" t="s">
        <v>397</v>
      </c>
      <c r="Y31" s="60">
        <f>AB32</f>
        <v>1.5</v>
      </c>
      <c r="Z31" s="205"/>
      <c r="AA31" s="213" t="s">
        <v>398</v>
      </c>
      <c r="AB31" s="206">
        <v>2.1</v>
      </c>
      <c r="AC31" s="214">
        <f>AB31*7</f>
        <v>14.700000000000001</v>
      </c>
      <c r="AD31" s="206">
        <f>AB31*5</f>
        <v>10.5</v>
      </c>
      <c r="AE31" s="206" t="s">
        <v>399</v>
      </c>
      <c r="AF31" s="215">
        <f>AC31*4+AD31*9</f>
        <v>153.30000000000001</v>
      </c>
    </row>
    <row r="32" spans="2:32" ht="27.95" customHeight="1">
      <c r="B32" s="57"/>
      <c r="C32" s="386"/>
      <c r="D32" s="8"/>
      <c r="E32" s="68"/>
      <c r="F32" s="8"/>
      <c r="G32" s="8"/>
      <c r="H32" s="68"/>
      <c r="I32" s="8"/>
      <c r="J32" s="9"/>
      <c r="K32" s="9"/>
      <c r="L32" s="9"/>
      <c r="M32" s="9"/>
      <c r="N32" s="68"/>
      <c r="O32" s="9"/>
      <c r="P32" s="8"/>
      <c r="Q32" s="68"/>
      <c r="R32" s="8"/>
      <c r="S32" s="9"/>
      <c r="T32" s="8"/>
      <c r="U32" s="8"/>
      <c r="V32" s="388"/>
      <c r="W32" s="58" t="s">
        <v>519</v>
      </c>
      <c r="X32" s="64" t="s">
        <v>401</v>
      </c>
      <c r="Y32" s="60">
        <f>AB33</f>
        <v>2.5</v>
      </c>
      <c r="Z32" s="209"/>
      <c r="AA32" s="205" t="s">
        <v>402</v>
      </c>
      <c r="AB32" s="206">
        <v>1.5</v>
      </c>
      <c r="AC32" s="206">
        <f>AB32*1</f>
        <v>1.5</v>
      </c>
      <c r="AD32" s="206" t="s">
        <v>399</v>
      </c>
      <c r="AE32" s="206">
        <f>AB32*5</f>
        <v>7.5</v>
      </c>
      <c r="AF32" s="206">
        <f>AC32*4+AE32*4</f>
        <v>36</v>
      </c>
    </row>
    <row r="33" spans="2:32" ht="27.95" customHeight="1">
      <c r="B33" s="390" t="s">
        <v>442</v>
      </c>
      <c r="C33" s="386"/>
      <c r="D33" s="8"/>
      <c r="E33" s="68"/>
      <c r="F33" s="8"/>
      <c r="G33" s="8"/>
      <c r="H33" s="68"/>
      <c r="I33" s="8"/>
      <c r="J33" s="9"/>
      <c r="K33" s="9"/>
      <c r="L33" s="9"/>
      <c r="M33" s="9"/>
      <c r="N33" s="68"/>
      <c r="O33" s="9"/>
      <c r="P33" s="8"/>
      <c r="Q33" s="68"/>
      <c r="R33" s="8"/>
      <c r="S33" s="9"/>
      <c r="T33" s="8"/>
      <c r="U33" s="8"/>
      <c r="V33" s="388"/>
      <c r="W33" s="63" t="s">
        <v>12</v>
      </c>
      <c r="X33" s="64" t="s">
        <v>455</v>
      </c>
      <c r="Y33" s="60">
        <v>0</v>
      </c>
      <c r="Z33" s="205"/>
      <c r="AA33" s="205" t="s">
        <v>405</v>
      </c>
      <c r="AB33" s="206">
        <v>2.5</v>
      </c>
      <c r="AC33" s="206"/>
      <c r="AD33" s="206">
        <f>AB33*5</f>
        <v>12.5</v>
      </c>
      <c r="AE33" s="206" t="s">
        <v>399</v>
      </c>
      <c r="AF33" s="206">
        <f>AD33*9</f>
        <v>112.5</v>
      </c>
    </row>
    <row r="34" spans="2:32" ht="27.95" customHeight="1">
      <c r="B34" s="390"/>
      <c r="C34" s="386"/>
      <c r="D34" s="8"/>
      <c r="E34" s="68"/>
      <c r="F34" s="8"/>
      <c r="G34" s="8"/>
      <c r="H34" s="68"/>
      <c r="I34" s="8"/>
      <c r="J34" s="9"/>
      <c r="K34" s="68"/>
      <c r="L34" s="9"/>
      <c r="M34" s="9"/>
      <c r="N34" s="68"/>
      <c r="O34" s="9"/>
      <c r="P34" s="8"/>
      <c r="Q34" s="68"/>
      <c r="R34" s="8"/>
      <c r="S34" s="9"/>
      <c r="T34" s="68"/>
      <c r="U34" s="8"/>
      <c r="V34" s="388"/>
      <c r="W34" s="58" t="s">
        <v>522</v>
      </c>
      <c r="X34" s="117" t="s">
        <v>404</v>
      </c>
      <c r="Y34" s="60">
        <v>0</v>
      </c>
      <c r="Z34" s="209"/>
      <c r="AA34" s="205" t="s">
        <v>406</v>
      </c>
      <c r="AB34" s="206">
        <v>1</v>
      </c>
      <c r="AE34" s="205">
        <f>AB34*15</f>
        <v>15</v>
      </c>
    </row>
    <row r="35" spans="2:32" ht="27.95" customHeight="1">
      <c r="B35" s="216" t="s">
        <v>407</v>
      </c>
      <c r="C35" s="217"/>
      <c r="D35" s="68"/>
      <c r="E35" s="68"/>
      <c r="F35" s="8"/>
      <c r="G35" s="8"/>
      <c r="H35" s="68"/>
      <c r="I35" s="8"/>
      <c r="J35" s="8"/>
      <c r="K35" s="68"/>
      <c r="L35" s="8"/>
      <c r="M35" s="8"/>
      <c r="N35" s="68"/>
      <c r="O35" s="8"/>
      <c r="P35" s="8"/>
      <c r="Q35" s="68"/>
      <c r="R35" s="8"/>
      <c r="S35" s="8"/>
      <c r="T35" s="8"/>
      <c r="U35" s="8"/>
      <c r="V35" s="388"/>
      <c r="W35" s="63" t="s">
        <v>13</v>
      </c>
      <c r="X35" s="73"/>
      <c r="Y35" s="60"/>
      <c r="Z35" s="205"/>
      <c r="AC35" s="205">
        <f>SUM(AC30:AC34)</f>
        <v>28.6</v>
      </c>
      <c r="AD35" s="205">
        <f>SUM(AD30:AD34)</f>
        <v>23</v>
      </c>
      <c r="AE35" s="205">
        <f>SUM(AE30:AE34)</f>
        <v>115.5</v>
      </c>
      <c r="AF35" s="205">
        <f>AC35*4+AD35*9+AE35*4</f>
        <v>783.4</v>
      </c>
    </row>
    <row r="36" spans="2:32" ht="27.95" customHeight="1">
      <c r="B36" s="218"/>
      <c r="C36" s="219"/>
      <c r="D36" s="68"/>
      <c r="E36" s="68"/>
      <c r="F36" s="8"/>
      <c r="G36" s="8"/>
      <c r="H36" s="68"/>
      <c r="I36" s="8"/>
      <c r="J36" s="8"/>
      <c r="K36" s="68"/>
      <c r="L36" s="8"/>
      <c r="M36" s="8"/>
      <c r="N36" s="68"/>
      <c r="O36" s="8"/>
      <c r="P36" s="8"/>
      <c r="Q36" s="68"/>
      <c r="R36" s="8"/>
      <c r="S36" s="8"/>
      <c r="T36" s="68"/>
      <c r="U36" s="8"/>
      <c r="V36" s="389"/>
      <c r="W36" s="58" t="s">
        <v>523</v>
      </c>
      <c r="X36" s="69"/>
      <c r="Y36" s="60"/>
      <c r="Z36" s="209"/>
      <c r="AC36" s="220">
        <f>AC35*4/AF35</f>
        <v>0.14603012509573654</v>
      </c>
      <c r="AD36" s="220">
        <f>AD35*9/AF35</f>
        <v>0.26423283124840441</v>
      </c>
      <c r="AE36" s="220">
        <f>AE35*4/AF35</f>
        <v>0.58973704365585911</v>
      </c>
    </row>
    <row r="37" spans="2:32" s="56" customFormat="1" ht="27.95" customHeight="1">
      <c r="B37" s="51"/>
      <c r="C37" s="386"/>
      <c r="D37" s="52">
        <f>'[1]0206-0224菜單'!Q23</f>
        <v>0</v>
      </c>
      <c r="E37" s="52" t="s">
        <v>374</v>
      </c>
      <c r="F37" s="3" t="s">
        <v>375</v>
      </c>
      <c r="G37" s="52">
        <f>'[1]0206-0224菜單'!Q24</f>
        <v>0</v>
      </c>
      <c r="H37" s="52" t="s">
        <v>490</v>
      </c>
      <c r="I37" s="3" t="s">
        <v>375</v>
      </c>
      <c r="J37" s="52">
        <f>'[1]0206-0224菜單'!Q25</f>
        <v>0</v>
      </c>
      <c r="K37" s="52" t="s">
        <v>377</v>
      </c>
      <c r="L37" s="3" t="s">
        <v>375</v>
      </c>
      <c r="M37" s="52">
        <f>'[1]0206-0224菜單'!Q26</f>
        <v>0</v>
      </c>
      <c r="N37" s="52" t="s">
        <v>524</v>
      </c>
      <c r="O37" s="3" t="s">
        <v>375</v>
      </c>
      <c r="P37" s="52">
        <f>'[1]0206-0224菜單'!Q27</f>
        <v>0</v>
      </c>
      <c r="Q37" s="52" t="s">
        <v>378</v>
      </c>
      <c r="R37" s="3" t="s">
        <v>375</v>
      </c>
      <c r="S37" s="52">
        <f>'[1]0206-0224菜單'!Q28</f>
        <v>0</v>
      </c>
      <c r="T37" s="52" t="s">
        <v>379</v>
      </c>
      <c r="U37" s="3" t="s">
        <v>375</v>
      </c>
      <c r="V37" s="387"/>
      <c r="W37" s="53" t="s">
        <v>8</v>
      </c>
      <c r="X37" s="54" t="s">
        <v>380</v>
      </c>
      <c r="Y37" s="55">
        <v>6</v>
      </c>
      <c r="Z37" s="205"/>
      <c r="AA37" s="205"/>
      <c r="AB37" s="206"/>
      <c r="AC37" s="205" t="s">
        <v>381</v>
      </c>
      <c r="AD37" s="205" t="s">
        <v>382</v>
      </c>
      <c r="AE37" s="205" t="s">
        <v>383</v>
      </c>
      <c r="AF37" s="205" t="s">
        <v>384</v>
      </c>
    </row>
    <row r="38" spans="2:32" ht="27.95" customHeight="1">
      <c r="B38" s="57"/>
      <c r="C38" s="386"/>
      <c r="D38" s="9"/>
      <c r="E38" s="9"/>
      <c r="F38" s="9"/>
      <c r="G38" s="8"/>
      <c r="H38" s="9"/>
      <c r="I38" s="8"/>
      <c r="J38" s="8"/>
      <c r="K38" s="9"/>
      <c r="L38" s="8"/>
      <c r="M38" s="8"/>
      <c r="N38" s="9"/>
      <c r="O38" s="8"/>
      <c r="P38" s="8"/>
      <c r="Q38" s="9"/>
      <c r="R38" s="8"/>
      <c r="S38" s="9"/>
      <c r="T38" s="9"/>
      <c r="U38" s="9"/>
      <c r="V38" s="388"/>
      <c r="W38" s="58" t="s">
        <v>525</v>
      </c>
      <c r="X38" s="59" t="s">
        <v>392</v>
      </c>
      <c r="Y38" s="60">
        <f>AB39</f>
        <v>2.2000000000000002</v>
      </c>
      <c r="Z38" s="209"/>
      <c r="AA38" s="210" t="s">
        <v>393</v>
      </c>
      <c r="AB38" s="206">
        <v>6</v>
      </c>
      <c r="AC38" s="206">
        <f>AB38*2</f>
        <v>12</v>
      </c>
      <c r="AD38" s="206"/>
      <c r="AE38" s="206">
        <f>AB38*15</f>
        <v>90</v>
      </c>
      <c r="AF38" s="206">
        <f>AC38*4+AE38*4</f>
        <v>408</v>
      </c>
    </row>
    <row r="39" spans="2:32" ht="27.95" customHeight="1">
      <c r="B39" s="57"/>
      <c r="C39" s="386"/>
      <c r="D39" s="9"/>
      <c r="E39" s="9"/>
      <c r="F39" s="9"/>
      <c r="G39" s="8"/>
      <c r="H39" s="9"/>
      <c r="I39" s="8"/>
      <c r="J39" s="8"/>
      <c r="K39" s="9"/>
      <c r="L39" s="8"/>
      <c r="M39" s="8"/>
      <c r="N39" s="9"/>
      <c r="O39" s="8"/>
      <c r="P39" s="8"/>
      <c r="Q39" s="9"/>
      <c r="R39" s="8"/>
      <c r="S39" s="9"/>
      <c r="T39" s="9"/>
      <c r="U39" s="9"/>
      <c r="V39" s="388"/>
      <c r="W39" s="63" t="s">
        <v>10</v>
      </c>
      <c r="X39" s="64" t="s">
        <v>397</v>
      </c>
      <c r="Y39" s="60">
        <f>AB40</f>
        <v>1.7</v>
      </c>
      <c r="Z39" s="205"/>
      <c r="AA39" s="213" t="s">
        <v>398</v>
      </c>
      <c r="AB39" s="206">
        <v>2.2000000000000002</v>
      </c>
      <c r="AC39" s="214">
        <f>AB39*7</f>
        <v>15.400000000000002</v>
      </c>
      <c r="AD39" s="206">
        <f>AB39*5</f>
        <v>11</v>
      </c>
      <c r="AE39" s="206" t="s">
        <v>399</v>
      </c>
      <c r="AF39" s="215">
        <f>AC39*4+AD39*9</f>
        <v>160.60000000000002</v>
      </c>
    </row>
    <row r="40" spans="2:32" ht="27.95" customHeight="1">
      <c r="B40" s="57"/>
      <c r="C40" s="386"/>
      <c r="D40" s="9"/>
      <c r="E40" s="9"/>
      <c r="F40" s="9"/>
      <c r="G40" s="8"/>
      <c r="H40" s="9"/>
      <c r="I40" s="8"/>
      <c r="J40" s="9"/>
      <c r="K40" s="68"/>
      <c r="L40" s="9"/>
      <c r="M40" s="8"/>
      <c r="N40" s="9"/>
      <c r="O40" s="8"/>
      <c r="P40" s="8"/>
      <c r="Q40" s="9"/>
      <c r="R40" s="8"/>
      <c r="S40" s="9"/>
      <c r="T40" s="9"/>
      <c r="U40" s="9"/>
      <c r="V40" s="388"/>
      <c r="W40" s="58" t="s">
        <v>505</v>
      </c>
      <c r="X40" s="64" t="s">
        <v>401</v>
      </c>
      <c r="Y40" s="60">
        <f>AB41</f>
        <v>2.5</v>
      </c>
      <c r="Z40" s="209"/>
      <c r="AA40" s="205" t="s">
        <v>402</v>
      </c>
      <c r="AB40" s="206">
        <v>1.7</v>
      </c>
      <c r="AC40" s="206">
        <f>AB40*1</f>
        <v>1.7</v>
      </c>
      <c r="AD40" s="206" t="s">
        <v>399</v>
      </c>
      <c r="AE40" s="206">
        <f>AB40*5</f>
        <v>8.5</v>
      </c>
      <c r="AF40" s="206">
        <f>AC40*4+AE40*4</f>
        <v>40.799999999999997</v>
      </c>
    </row>
    <row r="41" spans="2:32" ht="27.95" customHeight="1">
      <c r="B41" s="390" t="s">
        <v>453</v>
      </c>
      <c r="C41" s="386"/>
      <c r="D41" s="9"/>
      <c r="E41" s="9"/>
      <c r="F41" s="9"/>
      <c r="G41" s="8"/>
      <c r="H41" s="9"/>
      <c r="I41" s="8"/>
      <c r="J41" s="9"/>
      <c r="K41" s="68"/>
      <c r="L41" s="9"/>
      <c r="M41" s="8"/>
      <c r="N41" s="9"/>
      <c r="O41" s="8"/>
      <c r="P41" s="8"/>
      <c r="Q41" s="9"/>
      <c r="R41" s="8"/>
      <c r="S41" s="9"/>
      <c r="T41" s="9"/>
      <c r="U41" s="9"/>
      <c r="V41" s="388"/>
      <c r="W41" s="63" t="s">
        <v>12</v>
      </c>
      <c r="X41" s="64" t="s">
        <v>455</v>
      </c>
      <c r="Y41" s="60">
        <v>0</v>
      </c>
      <c r="Z41" s="205"/>
      <c r="AA41" s="205" t="s">
        <v>405</v>
      </c>
      <c r="AB41" s="206">
        <v>2.5</v>
      </c>
      <c r="AC41" s="206"/>
      <c r="AD41" s="206">
        <f>AB41*5</f>
        <v>12.5</v>
      </c>
      <c r="AE41" s="206" t="s">
        <v>399</v>
      </c>
      <c r="AF41" s="206">
        <f>AD41*9</f>
        <v>112.5</v>
      </c>
    </row>
    <row r="42" spans="2:32" ht="27.95" customHeight="1">
      <c r="B42" s="390"/>
      <c r="C42" s="386"/>
      <c r="D42" s="9"/>
      <c r="E42" s="68"/>
      <c r="F42" s="8"/>
      <c r="G42" s="8"/>
      <c r="H42" s="68"/>
      <c r="I42" s="8"/>
      <c r="J42" s="8"/>
      <c r="K42" s="68"/>
      <c r="L42" s="8"/>
      <c r="M42" s="8"/>
      <c r="N42" s="68"/>
      <c r="O42" s="8"/>
      <c r="P42" s="8"/>
      <c r="Q42" s="68"/>
      <c r="R42" s="8"/>
      <c r="S42" s="9"/>
      <c r="T42" s="68"/>
      <c r="U42" s="9"/>
      <c r="V42" s="388"/>
      <c r="W42" s="58" t="s">
        <v>488</v>
      </c>
      <c r="X42" s="117" t="s">
        <v>404</v>
      </c>
      <c r="Y42" s="70">
        <v>0</v>
      </c>
      <c r="Z42" s="209"/>
      <c r="AA42" s="205" t="s">
        <v>406</v>
      </c>
      <c r="AE42" s="205">
        <f>AB42*15</f>
        <v>0</v>
      </c>
    </row>
    <row r="43" spans="2:32" ht="27.95" customHeight="1">
      <c r="B43" s="216" t="s">
        <v>407</v>
      </c>
      <c r="C43" s="217"/>
      <c r="D43" s="68"/>
      <c r="E43" s="68"/>
      <c r="F43" s="8"/>
      <c r="G43" s="8"/>
      <c r="H43" s="68"/>
      <c r="I43" s="8"/>
      <c r="J43" s="9"/>
      <c r="K43" s="68"/>
      <c r="L43" s="9"/>
      <c r="M43" s="8"/>
      <c r="N43" s="68"/>
      <c r="O43" s="8"/>
      <c r="P43" s="8"/>
      <c r="Q43" s="68"/>
      <c r="R43" s="8"/>
      <c r="S43" s="9"/>
      <c r="T43" s="68"/>
      <c r="U43" s="9"/>
      <c r="V43" s="388"/>
      <c r="W43" s="63" t="s">
        <v>13</v>
      </c>
      <c r="X43" s="73"/>
      <c r="Y43" s="97"/>
      <c r="Z43" s="205"/>
      <c r="AC43" s="205">
        <f>SUM(AC38:AC42)</f>
        <v>29.1</v>
      </c>
      <c r="AD43" s="205">
        <f>SUM(AD38:AD42)</f>
        <v>23.5</v>
      </c>
      <c r="AE43" s="205">
        <f>SUM(AE38:AE42)</f>
        <v>98.5</v>
      </c>
      <c r="AF43" s="205">
        <f>AC43*4+AD43*9+AE43*4</f>
        <v>721.9</v>
      </c>
    </row>
    <row r="44" spans="2:32" ht="27.95" customHeight="1" thickBot="1">
      <c r="B44" s="223"/>
      <c r="C44" s="219"/>
      <c r="D44" s="101"/>
      <c r="E44" s="101"/>
      <c r="F44" s="102"/>
      <c r="G44" s="102"/>
      <c r="H44" s="101"/>
      <c r="I44" s="102"/>
      <c r="J44" s="102"/>
      <c r="K44" s="101"/>
      <c r="L44" s="102"/>
      <c r="M44" s="102"/>
      <c r="N44" s="101"/>
      <c r="O44" s="102"/>
      <c r="P44" s="102"/>
      <c r="Q44" s="101"/>
      <c r="R44" s="102"/>
      <c r="S44" s="102"/>
      <c r="T44" s="101"/>
      <c r="U44" s="102"/>
      <c r="V44" s="389"/>
      <c r="W44" s="58" t="s">
        <v>526</v>
      </c>
      <c r="X44" s="104"/>
      <c r="Y44" s="105"/>
      <c r="Z44" s="209"/>
      <c r="AC44" s="220">
        <f>AC43*4/AF43</f>
        <v>0.1612411691369996</v>
      </c>
      <c r="AD44" s="220">
        <f>AD43*9/AF43</f>
        <v>0.29297686660202243</v>
      </c>
      <c r="AE44" s="220">
        <f>AE43*4/AF43</f>
        <v>0.54578196426097803</v>
      </c>
    </row>
    <row r="45" spans="2:32" ht="21.75" customHeight="1">
      <c r="C45" s="205"/>
      <c r="J45" s="395"/>
      <c r="K45" s="395"/>
      <c r="L45" s="395"/>
      <c r="M45" s="395"/>
      <c r="N45" s="395"/>
      <c r="O45" s="395"/>
      <c r="P45" s="395"/>
      <c r="Q45" s="395"/>
      <c r="R45" s="395"/>
      <c r="S45" s="395"/>
      <c r="T45" s="395"/>
      <c r="U45" s="395"/>
      <c r="V45" s="395"/>
      <c r="W45" s="395"/>
      <c r="X45" s="395"/>
      <c r="Y45" s="395"/>
      <c r="Z45" s="226"/>
    </row>
    <row r="46" spans="2:32">
      <c r="B46" s="206"/>
      <c r="D46" s="396"/>
      <c r="E46" s="396"/>
      <c r="F46" s="487"/>
      <c r="G46" s="487"/>
      <c r="H46" s="227"/>
      <c r="I46" s="205"/>
      <c r="J46" s="205"/>
      <c r="K46" s="227"/>
      <c r="L46" s="205"/>
      <c r="N46" s="227"/>
      <c r="O46" s="205"/>
      <c r="Q46" s="227"/>
      <c r="R46" s="205"/>
      <c r="T46" s="227"/>
      <c r="U46" s="205"/>
      <c r="V46" s="228"/>
      <c r="Y46" s="114"/>
    </row>
    <row r="47" spans="2:32">
      <c r="Y47" s="114"/>
    </row>
    <row r="48" spans="2:32">
      <c r="Y48" s="114"/>
    </row>
    <row r="49" spans="25:25">
      <c r="Y49" s="114"/>
    </row>
    <row r="50" spans="25:25">
      <c r="Y50" s="114"/>
    </row>
    <row r="51" spans="25:25">
      <c r="Y51" s="114"/>
    </row>
    <row r="52" spans="25:25">
      <c r="Y52" s="114"/>
    </row>
  </sheetData>
  <mergeCells count="19">
    <mergeCell ref="C37:C42"/>
    <mergeCell ref="V37:V44"/>
    <mergeCell ref="B41:B42"/>
    <mergeCell ref="J45:Y45"/>
    <mergeCell ref="D46:G46"/>
    <mergeCell ref="C21:C26"/>
    <mergeCell ref="V21:V28"/>
    <mergeCell ref="B25:B26"/>
    <mergeCell ref="C29:C34"/>
    <mergeCell ref="V29:V36"/>
    <mergeCell ref="B33:B34"/>
    <mergeCell ref="C13:C18"/>
    <mergeCell ref="V13:V20"/>
    <mergeCell ref="B17:B18"/>
    <mergeCell ref="B1:Y1"/>
    <mergeCell ref="B2:G2"/>
    <mergeCell ref="C5:C10"/>
    <mergeCell ref="V5:V12"/>
    <mergeCell ref="B9:B10"/>
  </mergeCells>
  <phoneticPr fontId="19" type="noConversion"/>
  <pageMargins left="0.97" right="0.17" top="0.18" bottom="0.17" header="0.5" footer="0.23"/>
  <pageSetup paperSize="9" scale="45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F52"/>
  <sheetViews>
    <sheetView tabSelected="1" topLeftCell="A5" zoomScale="60" workbookViewId="0">
      <selection activeCell="M24" sqref="M24"/>
    </sheetView>
  </sheetViews>
  <sheetFormatPr defaultRowHeight="20.25"/>
  <cols>
    <col min="1" max="1" width="1.875" style="212" customWidth="1"/>
    <col min="2" max="2" width="4.875" style="224" customWidth="1"/>
    <col min="3" max="3" width="0" style="212" hidden="1" customWidth="1"/>
    <col min="4" max="4" width="18.625" style="212" customWidth="1"/>
    <col min="5" max="5" width="5.625" style="225" customWidth="1"/>
    <col min="6" max="6" width="9.625" style="212" customWidth="1"/>
    <col min="7" max="7" width="18.625" style="212" customWidth="1"/>
    <col min="8" max="8" width="5.625" style="225" customWidth="1"/>
    <col min="9" max="9" width="9.625" style="212" customWidth="1"/>
    <col min="10" max="10" width="18.625" style="212" customWidth="1"/>
    <col min="11" max="11" width="5.625" style="225" customWidth="1"/>
    <col min="12" max="12" width="9.625" style="212" customWidth="1"/>
    <col min="13" max="13" width="18.625" style="212" customWidth="1"/>
    <col min="14" max="14" width="5.625" style="225" customWidth="1"/>
    <col min="15" max="15" width="9.625" style="212" customWidth="1"/>
    <col min="16" max="16" width="18.625" style="212" customWidth="1"/>
    <col min="17" max="17" width="5.625" style="225" customWidth="1"/>
    <col min="18" max="18" width="9.625" style="212" customWidth="1"/>
    <col min="19" max="19" width="18.625" style="212" customWidth="1"/>
    <col min="20" max="20" width="5.625" style="225" customWidth="1"/>
    <col min="21" max="21" width="9.625" style="212" customWidth="1"/>
    <col min="22" max="22" width="5.25" style="229" customWidth="1"/>
    <col min="23" max="23" width="11.75" style="112" customWidth="1"/>
    <col min="24" max="24" width="11.25" style="113" customWidth="1"/>
    <col min="25" max="25" width="6.625" style="116" customWidth="1"/>
    <col min="26" max="26" width="6.625" style="212" customWidth="1"/>
    <col min="27" max="27" width="6" style="205" hidden="1" customWidth="1"/>
    <col min="28" max="28" width="5.5" style="206" hidden="1" customWidth="1"/>
    <col min="29" max="29" width="7.75" style="205" hidden="1" customWidth="1"/>
    <col min="30" max="30" width="8" style="205" hidden="1" customWidth="1"/>
    <col min="31" max="31" width="7.875" style="205" hidden="1" customWidth="1"/>
    <col min="32" max="32" width="7.5" style="205" hidden="1" customWidth="1"/>
    <col min="33" max="16384" width="9" style="212"/>
  </cols>
  <sheetData>
    <row r="1" spans="2:32" s="205" customFormat="1" ht="38.25">
      <c r="B1" s="391" t="s">
        <v>527</v>
      </c>
      <c r="C1" s="391"/>
      <c r="D1" s="391"/>
      <c r="E1" s="391"/>
      <c r="F1" s="391"/>
      <c r="G1" s="391"/>
      <c r="H1" s="391"/>
      <c r="I1" s="391"/>
      <c r="J1" s="391"/>
      <c r="K1" s="391"/>
      <c r="L1" s="391"/>
      <c r="M1" s="391"/>
      <c r="N1" s="391"/>
      <c r="O1" s="391"/>
      <c r="P1" s="391"/>
      <c r="Q1" s="391"/>
      <c r="R1" s="391"/>
      <c r="S1" s="391"/>
      <c r="T1" s="391"/>
      <c r="U1" s="391"/>
      <c r="V1" s="391"/>
      <c r="W1" s="391"/>
      <c r="X1" s="391"/>
      <c r="Y1" s="391"/>
      <c r="Z1" s="21"/>
      <c r="AB1" s="206"/>
    </row>
    <row r="2" spans="2:32" s="205" customFormat="1" ht="13.5" customHeight="1">
      <c r="B2" s="392"/>
      <c r="C2" s="393"/>
      <c r="D2" s="393"/>
      <c r="E2" s="393"/>
      <c r="F2" s="393"/>
      <c r="G2" s="393"/>
      <c r="H2" s="189"/>
      <c r="I2" s="21"/>
      <c r="J2" s="21"/>
      <c r="K2" s="189"/>
      <c r="L2" s="21"/>
      <c r="M2" s="21"/>
      <c r="N2" s="189"/>
      <c r="O2" s="21"/>
      <c r="P2" s="21"/>
      <c r="Q2" s="189"/>
      <c r="R2" s="21"/>
      <c r="S2" s="21"/>
      <c r="T2" s="189"/>
      <c r="U2" s="21"/>
      <c r="V2" s="25"/>
      <c r="W2" s="26"/>
      <c r="X2" s="27"/>
      <c r="Y2" s="26"/>
      <c r="Z2" s="21"/>
      <c r="AB2" s="206"/>
    </row>
    <row r="3" spans="2:32" s="205" customFormat="1" ht="32.25" customHeight="1" thickBot="1">
      <c r="B3" s="118" t="s">
        <v>369</v>
      </c>
      <c r="C3" s="284"/>
      <c r="D3" s="207"/>
      <c r="E3" s="207"/>
      <c r="F3" s="207"/>
      <c r="G3" s="207"/>
      <c r="H3" s="207"/>
      <c r="I3" s="207"/>
      <c r="J3" s="207"/>
      <c r="K3" s="207"/>
      <c r="L3" s="207"/>
      <c r="M3" s="207"/>
      <c r="N3" s="207"/>
      <c r="O3" s="207"/>
      <c r="P3" s="207"/>
      <c r="Q3" s="207"/>
      <c r="R3" s="207"/>
      <c r="T3" s="207"/>
      <c r="U3" s="207"/>
      <c r="V3" s="208"/>
      <c r="W3" s="31"/>
      <c r="X3" s="32"/>
      <c r="Y3" s="33"/>
      <c r="Z3" s="209"/>
      <c r="AB3" s="206"/>
    </row>
    <row r="4" spans="2:32" s="50" customFormat="1" ht="43.5">
      <c r="B4" s="37" t="s">
        <v>0</v>
      </c>
      <c r="C4" s="38" t="s">
        <v>1</v>
      </c>
      <c r="D4" s="39" t="s">
        <v>2</v>
      </c>
      <c r="E4" s="40" t="s">
        <v>370</v>
      </c>
      <c r="F4" s="39"/>
      <c r="G4" s="39" t="s">
        <v>3</v>
      </c>
      <c r="H4" s="40" t="s">
        <v>370</v>
      </c>
      <c r="I4" s="39"/>
      <c r="J4" s="39" t="s">
        <v>4</v>
      </c>
      <c r="K4" s="40" t="s">
        <v>370</v>
      </c>
      <c r="L4" s="41"/>
      <c r="M4" s="39" t="s">
        <v>4</v>
      </c>
      <c r="N4" s="40" t="s">
        <v>370</v>
      </c>
      <c r="O4" s="39"/>
      <c r="P4" s="39" t="s">
        <v>4</v>
      </c>
      <c r="Q4" s="40" t="s">
        <v>370</v>
      </c>
      <c r="R4" s="39"/>
      <c r="S4" s="42" t="s">
        <v>5</v>
      </c>
      <c r="T4" s="40" t="s">
        <v>370</v>
      </c>
      <c r="U4" s="39"/>
      <c r="V4" s="1" t="s">
        <v>6</v>
      </c>
      <c r="W4" s="43" t="s">
        <v>7</v>
      </c>
      <c r="X4" s="44" t="s">
        <v>372</v>
      </c>
      <c r="Y4" s="45" t="s">
        <v>373</v>
      </c>
      <c r="Z4" s="46"/>
      <c r="AA4" s="210"/>
      <c r="AB4" s="206"/>
      <c r="AC4" s="205"/>
      <c r="AD4" s="205"/>
      <c r="AE4" s="205"/>
      <c r="AF4" s="205"/>
    </row>
    <row r="5" spans="2:32" s="56" customFormat="1" ht="42.75" customHeight="1">
      <c r="B5" s="51">
        <v>2</v>
      </c>
      <c r="C5" s="386"/>
      <c r="D5" s="2" t="str">
        <f>'[1]0206-0224菜單'!A32</f>
        <v>QQ白飯</v>
      </c>
      <c r="E5" s="2" t="s">
        <v>374</v>
      </c>
      <c r="F5" s="3" t="s">
        <v>375</v>
      </c>
      <c r="G5" s="2" t="str">
        <f>'[1]0206-0224菜單'!A33</f>
        <v>照燒豬排</v>
      </c>
      <c r="H5" s="2" t="s">
        <v>376</v>
      </c>
      <c r="I5" s="3" t="s">
        <v>375</v>
      </c>
      <c r="J5" s="2" t="str">
        <f>'[1]0206-0224菜單'!A34</f>
        <v>蒜茸豆腐</v>
      </c>
      <c r="K5" s="2" t="s">
        <v>376</v>
      </c>
      <c r="L5" s="3" t="s">
        <v>375</v>
      </c>
      <c r="M5" s="2" t="str">
        <f>'[1]0206-0224菜單'!A35</f>
        <v>泡菜什錦（醃）</v>
      </c>
      <c r="N5" s="2" t="s">
        <v>376</v>
      </c>
      <c r="O5" s="3" t="s">
        <v>375</v>
      </c>
      <c r="P5" s="2" t="str">
        <f>'[1]0206-0224菜單'!A36</f>
        <v>油菜</v>
      </c>
      <c r="Q5" s="2" t="s">
        <v>378</v>
      </c>
      <c r="R5" s="3" t="s">
        <v>375</v>
      </c>
      <c r="S5" s="2" t="str">
        <f>'[1]0206-0224菜單'!A37</f>
        <v>酸辣湯(芡)</v>
      </c>
      <c r="T5" s="2" t="s">
        <v>379</v>
      </c>
      <c r="U5" s="3" t="s">
        <v>375</v>
      </c>
      <c r="V5" s="387"/>
      <c r="W5" s="53" t="s">
        <v>8</v>
      </c>
      <c r="X5" s="54" t="s">
        <v>380</v>
      </c>
      <c r="Y5" s="55">
        <v>5</v>
      </c>
      <c r="Z5" s="205"/>
      <c r="AA5" s="205"/>
      <c r="AB5" s="206"/>
      <c r="AC5" s="205" t="s">
        <v>381</v>
      </c>
      <c r="AD5" s="205" t="s">
        <v>382</v>
      </c>
      <c r="AE5" s="205" t="s">
        <v>383</v>
      </c>
      <c r="AF5" s="205" t="s">
        <v>384</v>
      </c>
    </row>
    <row r="6" spans="2:32" ht="27.95" customHeight="1">
      <c r="B6" s="57" t="s">
        <v>9</v>
      </c>
      <c r="C6" s="386"/>
      <c r="D6" s="9" t="s">
        <v>385</v>
      </c>
      <c r="E6" s="9"/>
      <c r="F6" s="9">
        <v>80</v>
      </c>
      <c r="G6" s="8" t="s">
        <v>528</v>
      </c>
      <c r="H6" s="9"/>
      <c r="I6" s="8">
        <v>65</v>
      </c>
      <c r="J6" s="8" t="s">
        <v>415</v>
      </c>
      <c r="K6" s="8" t="s">
        <v>388</v>
      </c>
      <c r="L6" s="8">
        <v>70</v>
      </c>
      <c r="M6" s="8" t="s">
        <v>429</v>
      </c>
      <c r="N6" s="8"/>
      <c r="O6" s="8">
        <v>30</v>
      </c>
      <c r="P6" s="8" t="s">
        <v>390</v>
      </c>
      <c r="Q6" s="8"/>
      <c r="R6" s="8">
        <v>100</v>
      </c>
      <c r="S6" s="9" t="s">
        <v>496</v>
      </c>
      <c r="T6" s="8"/>
      <c r="U6" s="8">
        <v>3</v>
      </c>
      <c r="V6" s="388"/>
      <c r="W6" s="58" t="s">
        <v>529</v>
      </c>
      <c r="X6" s="59" t="s">
        <v>392</v>
      </c>
      <c r="Y6" s="60">
        <f>AB7</f>
        <v>2</v>
      </c>
      <c r="Z6" s="209"/>
      <c r="AA6" s="210" t="s">
        <v>393</v>
      </c>
      <c r="AB6" s="206">
        <v>6</v>
      </c>
      <c r="AC6" s="206">
        <f>AB6*2</f>
        <v>12</v>
      </c>
      <c r="AD6" s="206"/>
      <c r="AE6" s="206">
        <f>AB6*15</f>
        <v>90</v>
      </c>
      <c r="AF6" s="206">
        <f>AC6*4+AE6*4</f>
        <v>408</v>
      </c>
    </row>
    <row r="7" spans="2:32" ht="27.95" customHeight="1">
      <c r="B7" s="57">
        <v>20</v>
      </c>
      <c r="C7" s="386"/>
      <c r="D7" s="9" t="s">
        <v>439</v>
      </c>
      <c r="E7" s="9"/>
      <c r="F7" s="9">
        <v>30</v>
      </c>
      <c r="G7" s="8" t="s">
        <v>530</v>
      </c>
      <c r="H7" s="9"/>
      <c r="I7" s="8">
        <v>2</v>
      </c>
      <c r="J7" s="8" t="s">
        <v>531</v>
      </c>
      <c r="K7" s="8"/>
      <c r="L7" s="8">
        <v>1</v>
      </c>
      <c r="M7" s="8" t="s">
        <v>466</v>
      </c>
      <c r="N7" s="8" t="s">
        <v>388</v>
      </c>
      <c r="O7" s="8">
        <v>5</v>
      </c>
      <c r="P7" s="8"/>
      <c r="Q7" s="8"/>
      <c r="R7" s="8"/>
      <c r="S7" s="9" t="s">
        <v>463</v>
      </c>
      <c r="T7" s="8"/>
      <c r="U7" s="8">
        <v>5</v>
      </c>
      <c r="V7" s="388"/>
      <c r="W7" s="63" t="s">
        <v>10</v>
      </c>
      <c r="X7" s="64" t="s">
        <v>397</v>
      </c>
      <c r="Y7" s="60">
        <f>AB8</f>
        <v>1.5</v>
      </c>
      <c r="Z7" s="205"/>
      <c r="AA7" s="213" t="s">
        <v>398</v>
      </c>
      <c r="AB7" s="206">
        <v>2</v>
      </c>
      <c r="AC7" s="214">
        <f>AB7*7</f>
        <v>14</v>
      </c>
      <c r="AD7" s="206">
        <f>AB7*5</f>
        <v>10</v>
      </c>
      <c r="AE7" s="206" t="s">
        <v>399</v>
      </c>
      <c r="AF7" s="215">
        <f>AC7*4+AD7*9</f>
        <v>146</v>
      </c>
    </row>
    <row r="8" spans="2:32" ht="27.95" customHeight="1">
      <c r="B8" s="57" t="s">
        <v>11</v>
      </c>
      <c r="C8" s="386"/>
      <c r="D8" s="7"/>
      <c r="E8" s="13"/>
      <c r="F8" s="7"/>
      <c r="G8" s="8"/>
      <c r="H8" s="68"/>
      <c r="I8" s="8"/>
      <c r="J8" s="8" t="s">
        <v>530</v>
      </c>
      <c r="K8" s="8"/>
      <c r="L8" s="8">
        <v>1</v>
      </c>
      <c r="M8" s="8" t="s">
        <v>461</v>
      </c>
      <c r="N8" s="68"/>
      <c r="O8" s="8">
        <v>10</v>
      </c>
      <c r="P8" s="8"/>
      <c r="Q8" s="68"/>
      <c r="R8" s="8"/>
      <c r="S8" s="9" t="s">
        <v>532</v>
      </c>
      <c r="T8" s="68"/>
      <c r="U8" s="8">
        <v>3</v>
      </c>
      <c r="V8" s="388"/>
      <c r="W8" s="58" t="s">
        <v>469</v>
      </c>
      <c r="X8" s="64" t="s">
        <v>401</v>
      </c>
      <c r="Y8" s="60">
        <f>AB9</f>
        <v>2.5</v>
      </c>
      <c r="Z8" s="209"/>
      <c r="AA8" s="205" t="s">
        <v>402</v>
      </c>
      <c r="AB8" s="206">
        <v>1.5</v>
      </c>
      <c r="AC8" s="206">
        <f>AB8*1</f>
        <v>1.5</v>
      </c>
      <c r="AD8" s="206" t="s">
        <v>399</v>
      </c>
      <c r="AE8" s="206">
        <f>AB8*5</f>
        <v>7.5</v>
      </c>
      <c r="AF8" s="206">
        <f>AC8*4+AE8*4</f>
        <v>36</v>
      </c>
    </row>
    <row r="9" spans="2:32" ht="27.95" customHeight="1">
      <c r="B9" s="390" t="s">
        <v>403</v>
      </c>
      <c r="C9" s="386"/>
      <c r="D9" s="7"/>
      <c r="E9" s="13"/>
      <c r="F9" s="7"/>
      <c r="G9" s="8"/>
      <c r="H9" s="68"/>
      <c r="I9" s="8"/>
      <c r="J9" s="8"/>
      <c r="K9" s="8"/>
      <c r="L9" s="8"/>
      <c r="M9" s="8" t="s">
        <v>533</v>
      </c>
      <c r="N9" s="68"/>
      <c r="O9" s="8">
        <v>5</v>
      </c>
      <c r="P9" s="8"/>
      <c r="Q9" s="68"/>
      <c r="R9" s="8"/>
      <c r="S9" s="9" t="s">
        <v>501</v>
      </c>
      <c r="T9" s="68"/>
      <c r="U9" s="8">
        <v>5</v>
      </c>
      <c r="V9" s="388"/>
      <c r="W9" s="63" t="s">
        <v>12</v>
      </c>
      <c r="X9" s="64" t="s">
        <v>455</v>
      </c>
      <c r="Y9" s="60">
        <f>AB10</f>
        <v>0</v>
      </c>
      <c r="Z9" s="205"/>
      <c r="AA9" s="205" t="s">
        <v>405</v>
      </c>
      <c r="AB9" s="206">
        <v>2.5</v>
      </c>
      <c r="AC9" s="206"/>
      <c r="AD9" s="206">
        <f>AB9*5</f>
        <v>12.5</v>
      </c>
      <c r="AE9" s="206" t="s">
        <v>399</v>
      </c>
      <c r="AF9" s="206">
        <f>AD9*9</f>
        <v>112.5</v>
      </c>
    </row>
    <row r="10" spans="2:32" ht="27.95" customHeight="1">
      <c r="B10" s="390"/>
      <c r="C10" s="386"/>
      <c r="D10" s="9"/>
      <c r="E10" s="9"/>
      <c r="F10" s="9"/>
      <c r="G10" s="8"/>
      <c r="H10" s="68"/>
      <c r="I10" s="8"/>
      <c r="J10" s="8"/>
      <c r="K10" s="68"/>
      <c r="L10" s="8"/>
      <c r="M10" s="9"/>
      <c r="N10" s="68"/>
      <c r="O10" s="8"/>
      <c r="P10" s="8"/>
      <c r="Q10" s="68"/>
      <c r="R10" s="8"/>
      <c r="S10" s="9"/>
      <c r="T10" s="68"/>
      <c r="U10" s="8"/>
      <c r="V10" s="388"/>
      <c r="W10" s="58" t="s">
        <v>479</v>
      </c>
      <c r="X10" s="117" t="s">
        <v>404</v>
      </c>
      <c r="Y10" s="70">
        <v>0</v>
      </c>
      <c r="Z10" s="209"/>
      <c r="AA10" s="205" t="s">
        <v>406</v>
      </c>
      <c r="AE10" s="205">
        <f>AB10*15</f>
        <v>0</v>
      </c>
    </row>
    <row r="11" spans="2:32" ht="27.95" customHeight="1">
      <c r="B11" s="216" t="s">
        <v>407</v>
      </c>
      <c r="C11" s="217"/>
      <c r="D11" s="9"/>
      <c r="E11" s="68"/>
      <c r="F11" s="9"/>
      <c r="G11" s="8"/>
      <c r="H11" s="68"/>
      <c r="I11" s="8"/>
      <c r="J11" s="8"/>
      <c r="K11" s="68"/>
      <c r="L11" s="8"/>
      <c r="M11" s="8"/>
      <c r="N11" s="68"/>
      <c r="O11" s="8"/>
      <c r="P11" s="8"/>
      <c r="Q11" s="68"/>
      <c r="R11" s="8"/>
      <c r="S11" s="8"/>
      <c r="T11" s="68"/>
      <c r="U11" s="8"/>
      <c r="V11" s="388"/>
      <c r="W11" s="63" t="s">
        <v>13</v>
      </c>
      <c r="X11" s="73"/>
      <c r="Y11" s="60"/>
      <c r="Z11" s="205"/>
      <c r="AC11" s="205">
        <f>SUM(AC6:AC10)</f>
        <v>27.5</v>
      </c>
      <c r="AD11" s="205">
        <f>SUM(AD6:AD10)</f>
        <v>22.5</v>
      </c>
      <c r="AE11" s="205">
        <f>SUM(AE6:AE10)</f>
        <v>97.5</v>
      </c>
      <c r="AF11" s="205">
        <f>AC11*4+AD11*9+AE11*4</f>
        <v>702.5</v>
      </c>
    </row>
    <row r="12" spans="2:32" ht="27.95" customHeight="1">
      <c r="B12" s="218"/>
      <c r="C12" s="219"/>
      <c r="D12" s="77"/>
      <c r="E12" s="77"/>
      <c r="F12" s="15"/>
      <c r="G12" s="8"/>
      <c r="H12" s="68"/>
      <c r="I12" s="8"/>
      <c r="J12" s="8"/>
      <c r="K12" s="68"/>
      <c r="L12" s="8"/>
      <c r="M12" s="8"/>
      <c r="N12" s="68"/>
      <c r="O12" s="8"/>
      <c r="P12" s="8"/>
      <c r="Q12" s="68"/>
      <c r="R12" s="8"/>
      <c r="S12" s="8"/>
      <c r="T12" s="68"/>
      <c r="U12" s="8"/>
      <c r="V12" s="389"/>
      <c r="W12" s="58" t="s">
        <v>534</v>
      </c>
      <c r="X12" s="78"/>
      <c r="Y12" s="70"/>
      <c r="Z12" s="209"/>
      <c r="AC12" s="220">
        <f>AC11*4/AF11</f>
        <v>0.15658362989323843</v>
      </c>
      <c r="AD12" s="220">
        <f>AD11*9/AF11</f>
        <v>0.28825622775800713</v>
      </c>
      <c r="AE12" s="220">
        <f>AE11*4/AF11</f>
        <v>0.55516014234875444</v>
      </c>
    </row>
    <row r="13" spans="2:32" s="56" customFormat="1" ht="27.95" customHeight="1">
      <c r="B13" s="51">
        <v>2</v>
      </c>
      <c r="C13" s="386"/>
      <c r="D13" s="52" t="str">
        <f>'[1]0206-0224菜單'!E32</f>
        <v>五穀飯</v>
      </c>
      <c r="E13" s="52" t="s">
        <v>374</v>
      </c>
      <c r="F13" s="3" t="s">
        <v>375</v>
      </c>
      <c r="G13" s="2" t="str">
        <f>'[1]0206-0224菜單'!E33</f>
        <v>芝麻雞腿</v>
      </c>
      <c r="H13" s="2" t="s">
        <v>376</v>
      </c>
      <c r="I13" s="3" t="s">
        <v>375</v>
      </c>
      <c r="J13" s="2" t="str">
        <f>'[1]0206-0224菜單'!E34</f>
        <v>小瓜香腸(成)</v>
      </c>
      <c r="K13" s="2" t="s">
        <v>524</v>
      </c>
      <c r="L13" s="3" t="s">
        <v>375</v>
      </c>
      <c r="M13" s="2" t="str">
        <f>'[1]0206-0224菜單'!E35</f>
        <v>什錦玉米筍</v>
      </c>
      <c r="N13" s="2" t="s">
        <v>377</v>
      </c>
      <c r="O13" s="3" t="s">
        <v>375</v>
      </c>
      <c r="P13" s="2" t="str">
        <f>'[1]0206-0224菜單'!E36</f>
        <v>青江菜</v>
      </c>
      <c r="Q13" s="2" t="s">
        <v>378</v>
      </c>
      <c r="R13" s="3" t="s">
        <v>375</v>
      </c>
      <c r="S13" s="2" t="str">
        <f>'[1]0206-0224菜單'!E37</f>
        <v>蘿蔔湯</v>
      </c>
      <c r="T13" s="2" t="s">
        <v>379</v>
      </c>
      <c r="U13" s="3" t="s">
        <v>375</v>
      </c>
      <c r="V13" s="387" t="s">
        <v>409</v>
      </c>
      <c r="W13" s="53" t="s">
        <v>8</v>
      </c>
      <c r="X13" s="54" t="s">
        <v>380</v>
      </c>
      <c r="Y13" s="55">
        <v>5</v>
      </c>
      <c r="Z13" s="205"/>
      <c r="AA13" s="205"/>
      <c r="AB13" s="206"/>
      <c r="AC13" s="205" t="s">
        <v>381</v>
      </c>
      <c r="AD13" s="205" t="s">
        <v>382</v>
      </c>
      <c r="AE13" s="205" t="s">
        <v>383</v>
      </c>
      <c r="AF13" s="205" t="s">
        <v>384</v>
      </c>
    </row>
    <row r="14" spans="2:32" ht="27.95" customHeight="1">
      <c r="B14" s="57" t="s">
        <v>9</v>
      </c>
      <c r="C14" s="386"/>
      <c r="D14" s="8" t="s">
        <v>385</v>
      </c>
      <c r="E14" s="8"/>
      <c r="F14" s="8">
        <v>50</v>
      </c>
      <c r="G14" s="8" t="s">
        <v>481</v>
      </c>
      <c r="H14" s="9"/>
      <c r="I14" s="8">
        <v>65</v>
      </c>
      <c r="J14" s="8" t="s">
        <v>535</v>
      </c>
      <c r="K14" s="8"/>
      <c r="L14" s="8">
        <v>5</v>
      </c>
      <c r="M14" s="8" t="s">
        <v>493</v>
      </c>
      <c r="N14" s="9"/>
      <c r="O14" s="8">
        <v>30</v>
      </c>
      <c r="P14" s="8" t="s">
        <v>414</v>
      </c>
      <c r="Q14" s="8"/>
      <c r="R14" s="8">
        <v>100</v>
      </c>
      <c r="S14" s="9" t="s">
        <v>420</v>
      </c>
      <c r="T14" s="8"/>
      <c r="U14" s="8">
        <v>20</v>
      </c>
      <c r="V14" s="388"/>
      <c r="W14" s="58" t="s">
        <v>475</v>
      </c>
      <c r="X14" s="59" t="s">
        <v>392</v>
      </c>
      <c r="Y14" s="60">
        <f>AB15</f>
        <v>2</v>
      </c>
      <c r="Z14" s="209"/>
      <c r="AA14" s="210" t="s">
        <v>393</v>
      </c>
      <c r="AB14" s="206">
        <v>6.2</v>
      </c>
      <c r="AC14" s="206">
        <f>AB14*2</f>
        <v>12.4</v>
      </c>
      <c r="AD14" s="206"/>
      <c r="AE14" s="206">
        <f>AB14*15</f>
        <v>93</v>
      </c>
      <c r="AF14" s="206">
        <f>AC14*4+AE14*4</f>
        <v>421.6</v>
      </c>
    </row>
    <row r="15" spans="2:32" ht="27.95" customHeight="1">
      <c r="B15" s="57">
        <v>21</v>
      </c>
      <c r="C15" s="386"/>
      <c r="D15" s="8" t="s">
        <v>416</v>
      </c>
      <c r="E15" s="8"/>
      <c r="F15" s="8">
        <v>20</v>
      </c>
      <c r="G15" s="8" t="s">
        <v>536</v>
      </c>
      <c r="H15" s="9"/>
      <c r="I15" s="8">
        <v>3</v>
      </c>
      <c r="J15" s="8" t="s">
        <v>537</v>
      </c>
      <c r="K15" s="8"/>
      <c r="L15" s="8">
        <v>20</v>
      </c>
      <c r="M15" s="8" t="s">
        <v>495</v>
      </c>
      <c r="N15" s="8"/>
      <c r="O15" s="8">
        <v>30</v>
      </c>
      <c r="P15" s="8"/>
      <c r="Q15" s="8"/>
      <c r="R15" s="8"/>
      <c r="S15" s="9" t="s">
        <v>538</v>
      </c>
      <c r="T15" s="8"/>
      <c r="U15" s="8">
        <v>5</v>
      </c>
      <c r="V15" s="388"/>
      <c r="W15" s="63" t="s">
        <v>10</v>
      </c>
      <c r="X15" s="64" t="s">
        <v>397</v>
      </c>
      <c r="Y15" s="60">
        <f>AB16</f>
        <v>1.7</v>
      </c>
      <c r="Z15" s="205"/>
      <c r="AA15" s="213" t="s">
        <v>398</v>
      </c>
      <c r="AB15" s="206">
        <v>2</v>
      </c>
      <c r="AC15" s="214">
        <f>AB15*7</f>
        <v>14</v>
      </c>
      <c r="AD15" s="206">
        <f>AB15*5</f>
        <v>10</v>
      </c>
      <c r="AE15" s="206" t="s">
        <v>399</v>
      </c>
      <c r="AF15" s="215">
        <f>AC15*4+AD15*9</f>
        <v>146</v>
      </c>
    </row>
    <row r="16" spans="2:32" ht="27.95" customHeight="1">
      <c r="B16" s="57" t="s">
        <v>539</v>
      </c>
      <c r="C16" s="386"/>
      <c r="D16" s="8" t="s">
        <v>419</v>
      </c>
      <c r="E16" s="68"/>
      <c r="F16" s="8">
        <v>20</v>
      </c>
      <c r="G16" s="8"/>
      <c r="H16" s="68"/>
      <c r="I16" s="8"/>
      <c r="J16" s="8"/>
      <c r="K16" s="68"/>
      <c r="L16" s="8"/>
      <c r="M16" s="8" t="s">
        <v>449</v>
      </c>
      <c r="N16" s="68"/>
      <c r="O16" s="8">
        <v>5</v>
      </c>
      <c r="P16" s="8"/>
      <c r="Q16" s="68"/>
      <c r="R16" s="8"/>
      <c r="S16" s="9"/>
      <c r="T16" s="68"/>
      <c r="U16" s="8"/>
      <c r="V16" s="388"/>
      <c r="W16" s="58" t="s">
        <v>477</v>
      </c>
      <c r="X16" s="64" t="s">
        <v>401</v>
      </c>
      <c r="Y16" s="60">
        <f>AB17</f>
        <v>2.5</v>
      </c>
      <c r="Z16" s="209"/>
      <c r="AA16" s="205" t="s">
        <v>402</v>
      </c>
      <c r="AB16" s="206">
        <v>1.7</v>
      </c>
      <c r="AC16" s="206">
        <f>AB16*1</f>
        <v>1.7</v>
      </c>
      <c r="AD16" s="206" t="s">
        <v>399</v>
      </c>
      <c r="AE16" s="206">
        <f>AB16*5</f>
        <v>8.5</v>
      </c>
      <c r="AF16" s="206">
        <f>AC16*4+AE16*4</f>
        <v>40.799999999999997</v>
      </c>
    </row>
    <row r="17" spans="2:32" ht="27.95" customHeight="1">
      <c r="B17" s="390" t="s">
        <v>421</v>
      </c>
      <c r="C17" s="386"/>
      <c r="D17" s="8" t="s">
        <v>422</v>
      </c>
      <c r="E17" s="68"/>
      <c r="F17" s="8">
        <v>20</v>
      </c>
      <c r="G17" s="8"/>
      <c r="H17" s="68"/>
      <c r="I17" s="8"/>
      <c r="J17" s="8"/>
      <c r="K17" s="68"/>
      <c r="L17" s="8"/>
      <c r="M17" s="8" t="s">
        <v>464</v>
      </c>
      <c r="N17" s="68"/>
      <c r="O17" s="8">
        <v>5</v>
      </c>
      <c r="P17" s="8"/>
      <c r="Q17" s="68"/>
      <c r="R17" s="8"/>
      <c r="S17" s="9"/>
      <c r="T17" s="68"/>
      <c r="U17" s="8"/>
      <c r="V17" s="388"/>
      <c r="W17" s="63" t="s">
        <v>12</v>
      </c>
      <c r="X17" s="64" t="s">
        <v>455</v>
      </c>
      <c r="Y17" s="60">
        <v>0</v>
      </c>
      <c r="Z17" s="205"/>
      <c r="AA17" s="205" t="s">
        <v>405</v>
      </c>
      <c r="AB17" s="206">
        <v>2.5</v>
      </c>
      <c r="AC17" s="206"/>
      <c r="AD17" s="206">
        <f>AB17*5</f>
        <v>12.5</v>
      </c>
      <c r="AE17" s="206" t="s">
        <v>399</v>
      </c>
      <c r="AF17" s="206">
        <f>AD17*9</f>
        <v>112.5</v>
      </c>
    </row>
    <row r="18" spans="2:32" ht="27.95" customHeight="1">
      <c r="B18" s="390"/>
      <c r="C18" s="386"/>
      <c r="D18" s="68"/>
      <c r="E18" s="68"/>
      <c r="F18" s="8"/>
      <c r="G18" s="8"/>
      <c r="H18" s="68"/>
      <c r="I18" s="8"/>
      <c r="J18" s="8"/>
      <c r="K18" s="68"/>
      <c r="L18" s="8"/>
      <c r="M18" s="9"/>
      <c r="N18" s="68"/>
      <c r="O18" s="8"/>
      <c r="P18" s="8"/>
      <c r="Q18" s="68"/>
      <c r="R18" s="8"/>
      <c r="S18" s="9"/>
      <c r="T18" s="68"/>
      <c r="U18" s="8"/>
      <c r="V18" s="388"/>
      <c r="W18" s="58" t="s">
        <v>479</v>
      </c>
      <c r="X18" s="117" t="s">
        <v>404</v>
      </c>
      <c r="Y18" s="70">
        <v>1</v>
      </c>
      <c r="Z18" s="209"/>
      <c r="AA18" s="205" t="s">
        <v>406</v>
      </c>
      <c r="AB18" s="206">
        <v>1</v>
      </c>
      <c r="AE18" s="205">
        <f>AB18*15</f>
        <v>15</v>
      </c>
    </row>
    <row r="19" spans="2:32" ht="27.95" customHeight="1">
      <c r="B19" s="216" t="s">
        <v>407</v>
      </c>
      <c r="C19" s="217"/>
      <c r="D19" s="68"/>
      <c r="E19" s="68"/>
      <c r="F19" s="8"/>
      <c r="G19" s="8"/>
      <c r="H19" s="68"/>
      <c r="I19" s="8"/>
      <c r="J19" s="8"/>
      <c r="K19" s="68"/>
      <c r="L19" s="8"/>
      <c r="M19" s="8"/>
      <c r="N19" s="68"/>
      <c r="O19" s="8"/>
      <c r="P19" s="8"/>
      <c r="Q19" s="68"/>
      <c r="R19" s="8"/>
      <c r="S19" s="8"/>
      <c r="T19" s="68"/>
      <c r="U19" s="8"/>
      <c r="V19" s="388"/>
      <c r="W19" s="63" t="s">
        <v>13</v>
      </c>
      <c r="X19" s="73"/>
      <c r="Y19" s="60"/>
      <c r="Z19" s="205"/>
      <c r="AC19" s="205">
        <f>SUM(AC14:AC18)</f>
        <v>28.099999999999998</v>
      </c>
      <c r="AD19" s="205">
        <f>SUM(AD14:AD18)</f>
        <v>22.5</v>
      </c>
      <c r="AE19" s="205">
        <f>SUM(AE14:AE18)</f>
        <v>116.5</v>
      </c>
      <c r="AF19" s="205">
        <f>AC19*4+AD19*9+AE19*4</f>
        <v>780.9</v>
      </c>
    </row>
    <row r="20" spans="2:32" ht="27.95" customHeight="1">
      <c r="B20" s="218"/>
      <c r="C20" s="219"/>
      <c r="D20" s="68"/>
      <c r="E20" s="68"/>
      <c r="F20" s="8"/>
      <c r="G20" s="8"/>
      <c r="H20" s="68"/>
      <c r="I20" s="8"/>
      <c r="J20" s="8"/>
      <c r="K20" s="68"/>
      <c r="L20" s="8"/>
      <c r="M20" s="8"/>
      <c r="N20" s="68"/>
      <c r="O20" s="8"/>
      <c r="P20" s="8"/>
      <c r="Q20" s="68"/>
      <c r="R20" s="8"/>
      <c r="S20" s="8"/>
      <c r="T20" s="68"/>
      <c r="U20" s="8"/>
      <c r="V20" s="389"/>
      <c r="W20" s="58" t="s">
        <v>540</v>
      </c>
      <c r="X20" s="69"/>
      <c r="Y20" s="70"/>
      <c r="Z20" s="209"/>
      <c r="AC20" s="220">
        <f>AC19*4/AF19</f>
        <v>0.14393648354462799</v>
      </c>
      <c r="AD20" s="220">
        <f>AD19*9/AF19</f>
        <v>0.25931617364579335</v>
      </c>
      <c r="AE20" s="220">
        <f>AE19*4/AF19</f>
        <v>0.59674734280957875</v>
      </c>
    </row>
    <row r="21" spans="2:32" s="56" customFormat="1" ht="27.95" customHeight="1">
      <c r="B21" s="79">
        <v>2</v>
      </c>
      <c r="C21" s="386"/>
      <c r="D21" s="2" t="str">
        <f>'[1]0206-0224菜單'!I32</f>
        <v>海苔肉鬆飯</v>
      </c>
      <c r="E21" s="2" t="s">
        <v>374</v>
      </c>
      <c r="F21" s="3" t="s">
        <v>375</v>
      </c>
      <c r="G21" s="2" t="str">
        <f>'[1]0206-0224菜單'!I33</f>
        <v>塔香鹹酥雞（炸）</v>
      </c>
      <c r="H21" s="2" t="s">
        <v>424</v>
      </c>
      <c r="I21" s="3" t="s">
        <v>375</v>
      </c>
      <c r="J21" s="2" t="str">
        <f>'[1]0206-0224菜單'!I34</f>
        <v>混炒魷魚(海)</v>
      </c>
      <c r="K21" s="2" t="s">
        <v>377</v>
      </c>
      <c r="L21" s="168" t="s">
        <v>375</v>
      </c>
      <c r="M21" s="170" t="str">
        <f>'[1]0206-0224菜單'!I35</f>
        <v>黃瓜鮮菇</v>
      </c>
      <c r="N21" s="171" t="s">
        <v>377</v>
      </c>
      <c r="O21" s="172" t="s">
        <v>375</v>
      </c>
      <c r="P21" s="169" t="str">
        <f>'[1]0206-0224菜單'!I36</f>
        <v>高麗菜</v>
      </c>
      <c r="Q21" s="2" t="s">
        <v>378</v>
      </c>
      <c r="R21" s="3" t="s">
        <v>375</v>
      </c>
      <c r="S21" s="2" t="str">
        <f>'[1]0206-0224菜單'!I37</f>
        <v>冬瓜薑絲湯</v>
      </c>
      <c r="T21" s="2" t="s">
        <v>379</v>
      </c>
      <c r="U21" s="3" t="s">
        <v>375</v>
      </c>
      <c r="V21" s="387"/>
      <c r="W21" s="53" t="s">
        <v>8</v>
      </c>
      <c r="X21" s="54" t="s">
        <v>380</v>
      </c>
      <c r="Y21" s="55">
        <v>5</v>
      </c>
      <c r="Z21" s="205"/>
      <c r="AA21" s="205"/>
      <c r="AB21" s="206"/>
      <c r="AC21" s="205" t="s">
        <v>381</v>
      </c>
      <c r="AD21" s="205" t="s">
        <v>382</v>
      </c>
      <c r="AE21" s="205" t="s">
        <v>383</v>
      </c>
      <c r="AF21" s="205" t="s">
        <v>384</v>
      </c>
    </row>
    <row r="22" spans="2:32" s="84" customFormat="1" ht="27.75" customHeight="1">
      <c r="B22" s="80" t="s">
        <v>9</v>
      </c>
      <c r="C22" s="386"/>
      <c r="D22" s="8" t="s">
        <v>385</v>
      </c>
      <c r="E22" s="8"/>
      <c r="F22" s="8">
        <v>100</v>
      </c>
      <c r="G22" s="8" t="s">
        <v>541</v>
      </c>
      <c r="H22" s="8"/>
      <c r="I22" s="8">
        <v>65</v>
      </c>
      <c r="J22" s="8" t="s">
        <v>542</v>
      </c>
      <c r="K22" s="8"/>
      <c r="L22" s="8">
        <v>40</v>
      </c>
      <c r="M22" s="8" t="s">
        <v>430</v>
      </c>
      <c r="N22" s="8"/>
      <c r="O22" s="8">
        <v>30</v>
      </c>
      <c r="P22" s="8" t="s">
        <v>429</v>
      </c>
      <c r="Q22" s="8"/>
      <c r="R22" s="8">
        <v>100</v>
      </c>
      <c r="S22" s="8" t="s">
        <v>543</v>
      </c>
      <c r="T22" s="8"/>
      <c r="U22" s="8">
        <v>30</v>
      </c>
      <c r="V22" s="388"/>
      <c r="W22" s="58" t="s">
        <v>544</v>
      </c>
      <c r="X22" s="59" t="s">
        <v>392</v>
      </c>
      <c r="Y22" s="60">
        <f>AB23</f>
        <v>2.1</v>
      </c>
      <c r="Z22" s="81"/>
      <c r="AA22" s="210" t="s">
        <v>393</v>
      </c>
      <c r="AB22" s="206">
        <v>6.2</v>
      </c>
      <c r="AC22" s="206">
        <f>AB22*2</f>
        <v>12.4</v>
      </c>
      <c r="AD22" s="206"/>
      <c r="AE22" s="206">
        <f>AB22*15</f>
        <v>93</v>
      </c>
      <c r="AF22" s="206">
        <f>AC22*4+AE22*4</f>
        <v>421.6</v>
      </c>
    </row>
    <row r="23" spans="2:32" s="84" customFormat="1" ht="27.95" customHeight="1">
      <c r="B23" s="80">
        <v>22</v>
      </c>
      <c r="C23" s="386"/>
      <c r="D23" s="8"/>
      <c r="E23" s="8"/>
      <c r="F23" s="8"/>
      <c r="G23" s="8" t="s">
        <v>400</v>
      </c>
      <c r="H23" s="8"/>
      <c r="I23" s="8">
        <v>1</v>
      </c>
      <c r="J23" s="8" t="s">
        <v>427</v>
      </c>
      <c r="K23" s="8"/>
      <c r="L23" s="8">
        <v>10</v>
      </c>
      <c r="M23" s="8" t="s">
        <v>449</v>
      </c>
      <c r="N23" s="8"/>
      <c r="O23" s="8">
        <v>30</v>
      </c>
      <c r="P23" s="8"/>
      <c r="Q23" s="8"/>
      <c r="R23" s="8"/>
      <c r="S23" s="8" t="s">
        <v>538</v>
      </c>
      <c r="T23" s="8"/>
      <c r="U23" s="8">
        <v>5</v>
      </c>
      <c r="V23" s="388"/>
      <c r="W23" s="63" t="s">
        <v>10</v>
      </c>
      <c r="X23" s="64" t="s">
        <v>397</v>
      </c>
      <c r="Y23" s="60">
        <f>AB24</f>
        <v>1.6</v>
      </c>
      <c r="Z23" s="85"/>
      <c r="AA23" s="213" t="s">
        <v>398</v>
      </c>
      <c r="AB23" s="206">
        <v>2.1</v>
      </c>
      <c r="AC23" s="214">
        <f>AB23*7</f>
        <v>14.700000000000001</v>
      </c>
      <c r="AD23" s="206">
        <f>AB23*5</f>
        <v>10.5</v>
      </c>
      <c r="AE23" s="206" t="s">
        <v>399</v>
      </c>
      <c r="AF23" s="215">
        <f>AC23*4+AD23*9</f>
        <v>153.30000000000001</v>
      </c>
    </row>
    <row r="24" spans="2:32" s="84" customFormat="1" ht="27.95" customHeight="1">
      <c r="B24" s="80" t="s">
        <v>11</v>
      </c>
      <c r="C24" s="386"/>
      <c r="D24" s="8"/>
      <c r="E24" s="68"/>
      <c r="F24" s="8"/>
      <c r="G24" s="8"/>
      <c r="H24" s="68"/>
      <c r="I24" s="8"/>
      <c r="J24" s="8" t="s">
        <v>417</v>
      </c>
      <c r="K24" s="68"/>
      <c r="L24" s="8">
        <v>5</v>
      </c>
      <c r="M24" s="8" t="s">
        <v>450</v>
      </c>
      <c r="N24" s="68"/>
      <c r="O24" s="8">
        <v>10</v>
      </c>
      <c r="P24" s="8"/>
      <c r="Q24" s="68"/>
      <c r="R24" s="8"/>
      <c r="S24" s="9" t="s">
        <v>395</v>
      </c>
      <c r="T24" s="68"/>
      <c r="U24" s="8">
        <v>2</v>
      </c>
      <c r="V24" s="388"/>
      <c r="W24" s="58" t="s">
        <v>519</v>
      </c>
      <c r="X24" s="64" t="s">
        <v>401</v>
      </c>
      <c r="Y24" s="60">
        <f>AB25</f>
        <v>2.5</v>
      </c>
      <c r="Z24" s="81"/>
      <c r="AA24" s="205" t="s">
        <v>402</v>
      </c>
      <c r="AB24" s="206">
        <v>1.6</v>
      </c>
      <c r="AC24" s="206">
        <f>AB24*1</f>
        <v>1.6</v>
      </c>
      <c r="AD24" s="206" t="s">
        <v>399</v>
      </c>
      <c r="AE24" s="206">
        <f>AB24*5</f>
        <v>8</v>
      </c>
      <c r="AF24" s="206">
        <f>AC24*4+AE24*4</f>
        <v>38.4</v>
      </c>
    </row>
    <row r="25" spans="2:32" s="84" customFormat="1" ht="27.95" customHeight="1">
      <c r="B25" s="394" t="s">
        <v>433</v>
      </c>
      <c r="C25" s="386"/>
      <c r="D25" s="8"/>
      <c r="E25" s="68"/>
      <c r="F25" s="8"/>
      <c r="G25" s="8"/>
      <c r="H25" s="68"/>
      <c r="I25" s="8"/>
      <c r="J25" s="8"/>
      <c r="K25" s="68"/>
      <c r="L25" s="8"/>
      <c r="M25" s="8"/>
      <c r="N25" s="68"/>
      <c r="O25" s="8"/>
      <c r="P25" s="8"/>
      <c r="Q25" s="68"/>
      <c r="R25" s="8"/>
      <c r="S25" s="8"/>
      <c r="T25" s="68"/>
      <c r="U25" s="8"/>
      <c r="V25" s="388"/>
      <c r="W25" s="63" t="s">
        <v>12</v>
      </c>
      <c r="X25" s="64" t="s">
        <v>455</v>
      </c>
      <c r="Y25" s="60">
        <f>AB26</f>
        <v>0</v>
      </c>
      <c r="Z25" s="85"/>
      <c r="AA25" s="205" t="s">
        <v>405</v>
      </c>
      <c r="AB25" s="206">
        <v>2.5</v>
      </c>
      <c r="AC25" s="206"/>
      <c r="AD25" s="206">
        <f>AB25*5</f>
        <v>12.5</v>
      </c>
      <c r="AE25" s="206" t="s">
        <v>399</v>
      </c>
      <c r="AF25" s="206">
        <f>AD25*9</f>
        <v>112.5</v>
      </c>
    </row>
    <row r="26" spans="2:32" s="84" customFormat="1" ht="27.95" customHeight="1">
      <c r="B26" s="394"/>
      <c r="C26" s="386"/>
      <c r="D26" s="9"/>
      <c r="E26" s="9"/>
      <c r="F26" s="9"/>
      <c r="G26" s="90"/>
      <c r="H26" s="68"/>
      <c r="I26" s="8"/>
      <c r="J26" s="8"/>
      <c r="K26" s="68"/>
      <c r="L26" s="8"/>
      <c r="M26" s="8"/>
      <c r="N26" s="68"/>
      <c r="O26" s="8"/>
      <c r="P26" s="8"/>
      <c r="Q26" s="68"/>
      <c r="R26" s="8"/>
      <c r="S26" s="8"/>
      <c r="T26" s="68"/>
      <c r="U26" s="8"/>
      <c r="V26" s="388"/>
      <c r="W26" s="58" t="s">
        <v>456</v>
      </c>
      <c r="X26" s="117" t="s">
        <v>404</v>
      </c>
      <c r="Y26" s="60">
        <v>0</v>
      </c>
      <c r="Z26" s="81"/>
      <c r="AA26" s="205" t="s">
        <v>406</v>
      </c>
      <c r="AB26" s="206"/>
      <c r="AC26" s="205"/>
      <c r="AD26" s="205"/>
      <c r="AE26" s="205">
        <f>AB26*15</f>
        <v>0</v>
      </c>
      <c r="AF26" s="205"/>
    </row>
    <row r="27" spans="2:32" s="84" customFormat="1" ht="27.95" customHeight="1">
      <c r="B27" s="216" t="s">
        <v>407</v>
      </c>
      <c r="C27" s="92"/>
      <c r="D27" s="8"/>
      <c r="E27" s="68"/>
      <c r="F27" s="8"/>
      <c r="G27" s="8"/>
      <c r="H27" s="68"/>
      <c r="I27" s="8"/>
      <c r="J27" s="8"/>
      <c r="K27" s="68"/>
      <c r="L27" s="8"/>
      <c r="M27" s="8"/>
      <c r="N27" s="68"/>
      <c r="O27" s="8"/>
      <c r="P27" s="8"/>
      <c r="Q27" s="68"/>
      <c r="R27" s="8"/>
      <c r="S27" s="8"/>
      <c r="T27" s="68"/>
      <c r="U27" s="8"/>
      <c r="V27" s="388"/>
      <c r="W27" s="63" t="s">
        <v>13</v>
      </c>
      <c r="X27" s="73"/>
      <c r="Y27" s="60"/>
      <c r="Z27" s="85"/>
      <c r="AA27" s="205"/>
      <c r="AB27" s="206"/>
      <c r="AC27" s="205">
        <f>SUM(AC22:AC26)</f>
        <v>28.700000000000003</v>
      </c>
      <c r="AD27" s="205">
        <f>SUM(AD22:AD26)</f>
        <v>23</v>
      </c>
      <c r="AE27" s="205">
        <f>SUM(AE22:AE26)</f>
        <v>101</v>
      </c>
      <c r="AF27" s="205">
        <f>AC27*4+AD27*9+AE27*4</f>
        <v>725.8</v>
      </c>
    </row>
    <row r="28" spans="2:32" s="84" customFormat="1" ht="27.95" customHeight="1" thickBot="1">
      <c r="B28" s="222"/>
      <c r="C28" s="94"/>
      <c r="D28" s="68"/>
      <c r="E28" s="68"/>
      <c r="F28" s="8"/>
      <c r="G28" s="8"/>
      <c r="H28" s="68"/>
      <c r="I28" s="8"/>
      <c r="J28" s="8"/>
      <c r="K28" s="68"/>
      <c r="L28" s="8"/>
      <c r="M28" s="8"/>
      <c r="N28" s="68"/>
      <c r="O28" s="8"/>
      <c r="P28" s="8"/>
      <c r="Q28" s="68"/>
      <c r="R28" s="8"/>
      <c r="S28" s="8"/>
      <c r="T28" s="68"/>
      <c r="U28" s="8"/>
      <c r="V28" s="389"/>
      <c r="W28" s="58" t="s">
        <v>545</v>
      </c>
      <c r="X28" s="78"/>
      <c r="Y28" s="60"/>
      <c r="Z28" s="81"/>
      <c r="AA28" s="85"/>
      <c r="AB28" s="95"/>
      <c r="AC28" s="220">
        <f>AC27*4/AF27</f>
        <v>0.15817029484706532</v>
      </c>
      <c r="AD28" s="220">
        <f>AD27*9/AF27</f>
        <v>0.28520253513364563</v>
      </c>
      <c r="AE28" s="220">
        <f>AE27*4/AF27</f>
        <v>0.55662717001928907</v>
      </c>
      <c r="AF28" s="85"/>
    </row>
    <row r="29" spans="2:32" s="56" customFormat="1" ht="27.95" customHeight="1">
      <c r="B29" s="51">
        <v>2</v>
      </c>
      <c r="C29" s="386"/>
      <c r="D29" s="2" t="str">
        <f>'[1]0206-0224菜單'!M32</f>
        <v>地瓜飯</v>
      </c>
      <c r="E29" s="2" t="s">
        <v>374</v>
      </c>
      <c r="F29" s="3" t="s">
        <v>375</v>
      </c>
      <c r="G29" s="2" t="str">
        <f>'[1]0206-0224菜單'!M33</f>
        <v>無骨里肌肉</v>
      </c>
      <c r="H29" s="2" t="s">
        <v>376</v>
      </c>
      <c r="I29" s="3" t="s">
        <v>375</v>
      </c>
      <c r="J29" s="2" t="str">
        <f>'[1]0206-0224菜單'!M34</f>
        <v>紅蘿蔔炒蛋</v>
      </c>
      <c r="K29" s="2" t="s">
        <v>377</v>
      </c>
      <c r="L29" s="3" t="s">
        <v>375</v>
      </c>
      <c r="M29" s="2" t="str">
        <f>'[1]0206-0224菜單'!M35</f>
        <v>壽喜燒</v>
      </c>
      <c r="N29" s="2" t="s">
        <v>546</v>
      </c>
      <c r="O29" s="3" t="s">
        <v>375</v>
      </c>
      <c r="P29" s="2" t="str">
        <f>'[1]0206-0224菜單'!M36</f>
        <v>小白菜</v>
      </c>
      <c r="Q29" s="2" t="s">
        <v>378</v>
      </c>
      <c r="R29" s="3" t="s">
        <v>375</v>
      </c>
      <c r="S29" s="2" t="str">
        <f>'[1]0206-0224菜單'!M37</f>
        <v>味噌海芽湯</v>
      </c>
      <c r="T29" s="2" t="s">
        <v>379</v>
      </c>
      <c r="U29" s="3" t="s">
        <v>375</v>
      </c>
      <c r="V29" s="387"/>
      <c r="W29" s="53" t="s">
        <v>8</v>
      </c>
      <c r="X29" s="54" t="s">
        <v>380</v>
      </c>
      <c r="Y29" s="55">
        <v>5.5</v>
      </c>
      <c r="Z29" s="205"/>
      <c r="AA29" s="205"/>
      <c r="AB29" s="206"/>
      <c r="AC29" s="205" t="s">
        <v>381</v>
      </c>
      <c r="AD29" s="205" t="s">
        <v>382</v>
      </c>
      <c r="AE29" s="205" t="s">
        <v>383</v>
      </c>
      <c r="AF29" s="205" t="s">
        <v>384</v>
      </c>
    </row>
    <row r="30" spans="2:32" ht="27.95" customHeight="1">
      <c r="B30" s="57" t="s">
        <v>9</v>
      </c>
      <c r="C30" s="386"/>
      <c r="D30" s="8" t="s">
        <v>385</v>
      </c>
      <c r="E30" s="8"/>
      <c r="F30" s="8">
        <v>80</v>
      </c>
      <c r="G30" s="8" t="s">
        <v>547</v>
      </c>
      <c r="H30" s="8"/>
      <c r="I30" s="8">
        <v>65</v>
      </c>
      <c r="J30" s="9" t="s">
        <v>441</v>
      </c>
      <c r="K30" s="9"/>
      <c r="L30" s="9">
        <v>40</v>
      </c>
      <c r="M30" s="8" t="s">
        <v>429</v>
      </c>
      <c r="N30" s="9"/>
      <c r="O30" s="8">
        <v>30</v>
      </c>
      <c r="P30" s="8" t="s">
        <v>438</v>
      </c>
      <c r="Q30" s="8"/>
      <c r="R30" s="8">
        <v>100</v>
      </c>
      <c r="S30" s="99" t="s">
        <v>474</v>
      </c>
      <c r="T30" s="8"/>
      <c r="U30" s="8">
        <v>10</v>
      </c>
      <c r="V30" s="388"/>
      <c r="W30" s="58" t="s">
        <v>548</v>
      </c>
      <c r="X30" s="59" t="s">
        <v>392</v>
      </c>
      <c r="Y30" s="60">
        <f>AB31</f>
        <v>2</v>
      </c>
      <c r="Z30" s="209"/>
      <c r="AA30" s="210" t="s">
        <v>393</v>
      </c>
      <c r="AB30" s="206">
        <v>6</v>
      </c>
      <c r="AC30" s="206">
        <f>AB30*2</f>
        <v>12</v>
      </c>
      <c r="AD30" s="206"/>
      <c r="AE30" s="206">
        <f>AB30*15</f>
        <v>90</v>
      </c>
      <c r="AF30" s="206">
        <f>AC30*4+AE30*4</f>
        <v>408</v>
      </c>
    </row>
    <row r="31" spans="2:32" ht="27.95" customHeight="1">
      <c r="B31" s="57">
        <v>23</v>
      </c>
      <c r="C31" s="386"/>
      <c r="D31" s="8" t="s">
        <v>549</v>
      </c>
      <c r="E31" s="8"/>
      <c r="F31" s="8">
        <v>30</v>
      </c>
      <c r="G31" s="8"/>
      <c r="H31" s="8"/>
      <c r="I31" s="8"/>
      <c r="J31" s="9" t="s">
        <v>396</v>
      </c>
      <c r="K31" s="9"/>
      <c r="L31" s="9">
        <v>20</v>
      </c>
      <c r="M31" s="8" t="s">
        <v>427</v>
      </c>
      <c r="N31" s="9"/>
      <c r="O31" s="8">
        <v>20</v>
      </c>
      <c r="P31" s="8"/>
      <c r="Q31" s="8"/>
      <c r="R31" s="8"/>
      <c r="S31" s="8"/>
      <c r="T31" s="8"/>
      <c r="U31" s="8"/>
      <c r="V31" s="388"/>
      <c r="W31" s="63" t="s">
        <v>10</v>
      </c>
      <c r="X31" s="64" t="s">
        <v>397</v>
      </c>
      <c r="Y31" s="60">
        <f>AB32</f>
        <v>1.8</v>
      </c>
      <c r="Z31" s="205"/>
      <c r="AA31" s="213" t="s">
        <v>398</v>
      </c>
      <c r="AB31" s="206">
        <v>2</v>
      </c>
      <c r="AC31" s="214">
        <f>AB31*7</f>
        <v>14</v>
      </c>
      <c r="AD31" s="206">
        <f>AB31*5</f>
        <v>10</v>
      </c>
      <c r="AE31" s="206" t="s">
        <v>399</v>
      </c>
      <c r="AF31" s="215">
        <f>AC31*4+AD31*9</f>
        <v>146</v>
      </c>
    </row>
    <row r="32" spans="2:32" ht="27.95" customHeight="1">
      <c r="B32" s="57" t="s">
        <v>11</v>
      </c>
      <c r="C32" s="386"/>
      <c r="D32" s="8"/>
      <c r="E32" s="68"/>
      <c r="F32" s="8"/>
      <c r="G32" s="8"/>
      <c r="H32" s="68"/>
      <c r="I32" s="8"/>
      <c r="J32" s="9"/>
      <c r="K32" s="9"/>
      <c r="L32" s="9"/>
      <c r="M32" s="9" t="s">
        <v>435</v>
      </c>
      <c r="N32" s="68"/>
      <c r="O32" s="9">
        <v>20</v>
      </c>
      <c r="P32" s="8"/>
      <c r="Q32" s="68"/>
      <c r="R32" s="8"/>
      <c r="S32" s="9"/>
      <c r="T32" s="8"/>
      <c r="U32" s="8"/>
      <c r="V32" s="388"/>
      <c r="W32" s="58" t="s">
        <v>505</v>
      </c>
      <c r="X32" s="64" t="s">
        <v>401</v>
      </c>
      <c r="Y32" s="60">
        <f>AB33</f>
        <v>2.5</v>
      </c>
      <c r="Z32" s="209"/>
      <c r="AA32" s="205" t="s">
        <v>402</v>
      </c>
      <c r="AB32" s="206">
        <v>1.8</v>
      </c>
      <c r="AC32" s="206">
        <f>AB32*1</f>
        <v>1.8</v>
      </c>
      <c r="AD32" s="206" t="s">
        <v>399</v>
      </c>
      <c r="AE32" s="206">
        <f>AB32*5</f>
        <v>9</v>
      </c>
      <c r="AF32" s="206">
        <f>AC32*4+AE32*4</f>
        <v>43.2</v>
      </c>
    </row>
    <row r="33" spans="2:32" ht="27.95" customHeight="1">
      <c r="B33" s="390" t="s">
        <v>442</v>
      </c>
      <c r="C33" s="386"/>
      <c r="D33" s="8"/>
      <c r="E33" s="68"/>
      <c r="F33" s="8"/>
      <c r="G33" s="8"/>
      <c r="H33" s="68"/>
      <c r="I33" s="8"/>
      <c r="J33" s="9"/>
      <c r="K33" s="9"/>
      <c r="L33" s="9"/>
      <c r="M33" s="9" t="s">
        <v>441</v>
      </c>
      <c r="N33" s="68"/>
      <c r="O33" s="9">
        <v>10</v>
      </c>
      <c r="P33" s="8"/>
      <c r="Q33" s="68"/>
      <c r="R33" s="8"/>
      <c r="S33" s="9"/>
      <c r="T33" s="8"/>
      <c r="U33" s="8"/>
      <c r="V33" s="388"/>
      <c r="W33" s="63" t="s">
        <v>12</v>
      </c>
      <c r="X33" s="64" t="s">
        <v>455</v>
      </c>
      <c r="Y33" s="60">
        <v>0</v>
      </c>
      <c r="Z33" s="205"/>
      <c r="AA33" s="205" t="s">
        <v>405</v>
      </c>
      <c r="AB33" s="206">
        <v>2.5</v>
      </c>
      <c r="AC33" s="206"/>
      <c r="AD33" s="206">
        <f>AB33*5</f>
        <v>12.5</v>
      </c>
      <c r="AE33" s="206" t="s">
        <v>399</v>
      </c>
      <c r="AF33" s="206">
        <f>AD33*9</f>
        <v>112.5</v>
      </c>
    </row>
    <row r="34" spans="2:32" ht="27.95" customHeight="1">
      <c r="B34" s="390"/>
      <c r="C34" s="386"/>
      <c r="D34" s="8"/>
      <c r="E34" s="68"/>
      <c r="F34" s="8"/>
      <c r="G34" s="8"/>
      <c r="H34" s="68"/>
      <c r="I34" s="8"/>
      <c r="J34" s="9"/>
      <c r="K34" s="68"/>
      <c r="L34" s="9"/>
      <c r="M34" s="9"/>
      <c r="N34" s="68"/>
      <c r="O34" s="9"/>
      <c r="P34" s="8"/>
      <c r="Q34" s="68"/>
      <c r="R34" s="8"/>
      <c r="S34" s="9"/>
      <c r="T34" s="68"/>
      <c r="U34" s="8"/>
      <c r="V34" s="388"/>
      <c r="W34" s="58" t="s">
        <v>456</v>
      </c>
      <c r="X34" s="117" t="s">
        <v>404</v>
      </c>
      <c r="Y34" s="60">
        <v>0</v>
      </c>
      <c r="Z34" s="209"/>
      <c r="AA34" s="205" t="s">
        <v>406</v>
      </c>
      <c r="AB34" s="206">
        <v>1</v>
      </c>
      <c r="AE34" s="205">
        <f>AB34*15</f>
        <v>15</v>
      </c>
    </row>
    <row r="35" spans="2:32" ht="27.95" customHeight="1">
      <c r="B35" s="216" t="s">
        <v>407</v>
      </c>
      <c r="C35" s="217"/>
      <c r="D35" s="68"/>
      <c r="E35" s="68"/>
      <c r="F35" s="8"/>
      <c r="G35" s="8"/>
      <c r="H35" s="68"/>
      <c r="I35" s="8"/>
      <c r="J35" s="8"/>
      <c r="K35" s="68"/>
      <c r="L35" s="8"/>
      <c r="M35" s="8"/>
      <c r="N35" s="68"/>
      <c r="O35" s="8"/>
      <c r="P35" s="8"/>
      <c r="Q35" s="68"/>
      <c r="R35" s="8"/>
      <c r="S35" s="8"/>
      <c r="T35" s="68"/>
      <c r="U35" s="8"/>
      <c r="V35" s="388"/>
      <c r="W35" s="63" t="s">
        <v>13</v>
      </c>
      <c r="X35" s="73"/>
      <c r="Y35" s="60"/>
      <c r="Z35" s="205"/>
      <c r="AC35" s="205">
        <f>SUM(AC30:AC34)</f>
        <v>27.8</v>
      </c>
      <c r="AD35" s="205">
        <f>SUM(AD30:AD34)</f>
        <v>22.5</v>
      </c>
      <c r="AE35" s="205">
        <f>SUM(AE30:AE34)</f>
        <v>114</v>
      </c>
      <c r="AF35" s="205">
        <f>AC35*4+AD35*9+AE35*4</f>
        <v>769.7</v>
      </c>
    </row>
    <row r="36" spans="2:32" ht="27.95" customHeight="1">
      <c r="B36" s="218"/>
      <c r="C36" s="219"/>
      <c r="D36" s="68"/>
      <c r="E36" s="68"/>
      <c r="F36" s="8"/>
      <c r="G36" s="8"/>
      <c r="H36" s="68"/>
      <c r="I36" s="8"/>
      <c r="J36" s="8"/>
      <c r="K36" s="68"/>
      <c r="L36" s="8"/>
      <c r="M36" s="8"/>
      <c r="N36" s="68"/>
      <c r="O36" s="8"/>
      <c r="P36" s="8"/>
      <c r="Q36" s="68"/>
      <c r="R36" s="8"/>
      <c r="S36" s="8"/>
      <c r="T36" s="68"/>
      <c r="U36" s="8"/>
      <c r="V36" s="389"/>
      <c r="W36" s="58" t="s">
        <v>550</v>
      </c>
      <c r="X36" s="69"/>
      <c r="Y36" s="60"/>
      <c r="Z36" s="209"/>
      <c r="AC36" s="220">
        <f>AC35*4/AF35</f>
        <v>0.14447187215798363</v>
      </c>
      <c r="AD36" s="220">
        <f>AD35*9/AF35</f>
        <v>0.26308951539560865</v>
      </c>
      <c r="AE36" s="220">
        <f>AE35*4/AF35</f>
        <v>0.59243861244640761</v>
      </c>
    </row>
    <row r="37" spans="2:32" s="56" customFormat="1" ht="27.95" customHeight="1">
      <c r="B37" s="51">
        <v>2</v>
      </c>
      <c r="C37" s="386"/>
      <c r="D37" s="2" t="str">
        <f>'[1]0206-0224菜單'!Q32</f>
        <v>蕃茄蛋包飯</v>
      </c>
      <c r="E37" s="52" t="s">
        <v>374</v>
      </c>
      <c r="F37" s="3" t="s">
        <v>375</v>
      </c>
      <c r="G37" s="2" t="str">
        <f>'[1]0206-0224菜單'!Q33</f>
        <v>菲力雞胸肉</v>
      </c>
      <c r="H37" s="2" t="s">
        <v>490</v>
      </c>
      <c r="I37" s="3" t="s">
        <v>375</v>
      </c>
      <c r="J37" s="2" t="str">
        <f>'[1]0206-0224菜單'!Q34</f>
        <v>黑胡椒豬柳</v>
      </c>
      <c r="K37" s="2" t="s">
        <v>377</v>
      </c>
      <c r="L37" s="3" t="s">
        <v>375</v>
      </c>
      <c r="M37" s="2" t="str">
        <f>'[1]0206-0224菜單'!Q35</f>
        <v>雙色花椰</v>
      </c>
      <c r="N37" s="2" t="s">
        <v>377</v>
      </c>
      <c r="O37" s="3" t="s">
        <v>375</v>
      </c>
      <c r="P37" s="2" t="str">
        <f>'[1]0206-0224菜單'!Q36</f>
        <v>大白菜</v>
      </c>
      <c r="Q37" s="2" t="s">
        <v>378</v>
      </c>
      <c r="R37" s="3" t="s">
        <v>375</v>
      </c>
      <c r="S37" s="2" t="str">
        <f>'[1]0206-0224菜單'!Q37</f>
        <v>筍片排骨湯</v>
      </c>
      <c r="T37" s="2" t="s">
        <v>379</v>
      </c>
      <c r="U37" s="3" t="s">
        <v>375</v>
      </c>
      <c r="V37" s="387"/>
      <c r="W37" s="53" t="s">
        <v>8</v>
      </c>
      <c r="X37" s="54" t="s">
        <v>380</v>
      </c>
      <c r="Y37" s="98">
        <v>5</v>
      </c>
      <c r="Z37" s="205"/>
      <c r="AA37" s="205"/>
      <c r="AB37" s="206"/>
      <c r="AC37" s="205" t="s">
        <v>381</v>
      </c>
      <c r="AD37" s="205" t="s">
        <v>382</v>
      </c>
      <c r="AE37" s="205" t="s">
        <v>383</v>
      </c>
      <c r="AF37" s="205" t="s">
        <v>384</v>
      </c>
    </row>
    <row r="38" spans="2:32" ht="27.95" customHeight="1">
      <c r="B38" s="57" t="s">
        <v>9</v>
      </c>
      <c r="C38" s="386"/>
      <c r="D38" s="7" t="s">
        <v>385</v>
      </c>
      <c r="E38" s="7"/>
      <c r="F38" s="7">
        <v>100</v>
      </c>
      <c r="G38" s="8" t="s">
        <v>551</v>
      </c>
      <c r="H38" s="9"/>
      <c r="I38" s="8">
        <v>65</v>
      </c>
      <c r="J38" s="8" t="s">
        <v>552</v>
      </c>
      <c r="K38" s="9"/>
      <c r="L38" s="8">
        <v>30</v>
      </c>
      <c r="M38" s="8" t="s">
        <v>485</v>
      </c>
      <c r="N38" s="9"/>
      <c r="O38" s="8">
        <v>30</v>
      </c>
      <c r="P38" s="8" t="s">
        <v>446</v>
      </c>
      <c r="Q38" s="9"/>
      <c r="R38" s="8">
        <v>100</v>
      </c>
      <c r="S38" s="9" t="s">
        <v>495</v>
      </c>
      <c r="T38" s="9"/>
      <c r="U38" s="9">
        <v>20</v>
      </c>
      <c r="V38" s="388"/>
      <c r="W38" s="58" t="s">
        <v>525</v>
      </c>
      <c r="X38" s="59" t="s">
        <v>392</v>
      </c>
      <c r="Y38" s="97">
        <f>AB39</f>
        <v>2.2999999999999998</v>
      </c>
      <c r="Z38" s="209"/>
      <c r="AA38" s="210" t="s">
        <v>393</v>
      </c>
      <c r="AB38" s="206">
        <v>6</v>
      </c>
      <c r="AC38" s="206">
        <f>AB38*2</f>
        <v>12</v>
      </c>
      <c r="AD38" s="206"/>
      <c r="AE38" s="206">
        <f>AB38*15</f>
        <v>90</v>
      </c>
      <c r="AF38" s="206">
        <f>AC38*4+AE38*4</f>
        <v>408</v>
      </c>
    </row>
    <row r="39" spans="2:32" ht="27.95" customHeight="1">
      <c r="B39" s="57">
        <v>24</v>
      </c>
      <c r="C39" s="386"/>
      <c r="D39" s="7" t="s">
        <v>448</v>
      </c>
      <c r="E39" s="7"/>
      <c r="F39" s="7">
        <v>30</v>
      </c>
      <c r="G39" s="8" t="s">
        <v>536</v>
      </c>
      <c r="H39" s="9"/>
      <c r="I39" s="8">
        <v>3</v>
      </c>
      <c r="J39" s="8" t="s">
        <v>427</v>
      </c>
      <c r="K39" s="9"/>
      <c r="L39" s="8">
        <v>40</v>
      </c>
      <c r="M39" s="8" t="s">
        <v>483</v>
      </c>
      <c r="N39" s="9"/>
      <c r="O39" s="8">
        <v>30</v>
      </c>
      <c r="P39" s="8"/>
      <c r="Q39" s="9"/>
      <c r="R39" s="8"/>
      <c r="S39" s="9" t="s">
        <v>538</v>
      </c>
      <c r="T39" s="9"/>
      <c r="U39" s="9">
        <v>5</v>
      </c>
      <c r="V39" s="388"/>
      <c r="W39" s="63" t="s">
        <v>10</v>
      </c>
      <c r="X39" s="64" t="s">
        <v>397</v>
      </c>
      <c r="Y39" s="97">
        <f>AB40</f>
        <v>1.6</v>
      </c>
      <c r="Z39" s="205"/>
      <c r="AA39" s="213" t="s">
        <v>398</v>
      </c>
      <c r="AB39" s="206">
        <v>2.2999999999999998</v>
      </c>
      <c r="AC39" s="214">
        <f>AB39*7</f>
        <v>16.099999999999998</v>
      </c>
      <c r="AD39" s="206">
        <f>AB39*5</f>
        <v>11.5</v>
      </c>
      <c r="AE39" s="206" t="s">
        <v>399</v>
      </c>
      <c r="AF39" s="215">
        <f>AC39*4+AD39*9</f>
        <v>167.89999999999998</v>
      </c>
    </row>
    <row r="40" spans="2:32" ht="27.95" customHeight="1">
      <c r="B40" s="57" t="s">
        <v>11</v>
      </c>
      <c r="C40" s="386"/>
      <c r="D40" s="7" t="s">
        <v>451</v>
      </c>
      <c r="E40" s="13"/>
      <c r="F40" s="7">
        <v>5</v>
      </c>
      <c r="G40" s="8"/>
      <c r="H40" s="9"/>
      <c r="I40" s="8"/>
      <c r="J40" s="9"/>
      <c r="K40" s="68"/>
      <c r="L40" s="9"/>
      <c r="M40" s="8" t="s">
        <v>450</v>
      </c>
      <c r="N40" s="9"/>
      <c r="O40" s="8">
        <v>10</v>
      </c>
      <c r="P40" s="8"/>
      <c r="Q40" s="9"/>
      <c r="R40" s="8"/>
      <c r="S40" s="9"/>
      <c r="T40" s="9"/>
      <c r="U40" s="9"/>
      <c r="V40" s="388"/>
      <c r="W40" s="58" t="s">
        <v>505</v>
      </c>
      <c r="X40" s="64" t="s">
        <v>401</v>
      </c>
      <c r="Y40" s="97">
        <f>AB41</f>
        <v>2.5</v>
      </c>
      <c r="Z40" s="209"/>
      <c r="AA40" s="205" t="s">
        <v>402</v>
      </c>
      <c r="AB40" s="206">
        <v>1.6</v>
      </c>
      <c r="AC40" s="206">
        <f>AB40*1</f>
        <v>1.6</v>
      </c>
      <c r="AD40" s="206" t="s">
        <v>399</v>
      </c>
      <c r="AE40" s="206">
        <f>AB40*5</f>
        <v>8</v>
      </c>
      <c r="AF40" s="206">
        <f>AC40*4+AE40*4</f>
        <v>38.4</v>
      </c>
    </row>
    <row r="41" spans="2:32" ht="27.95" customHeight="1">
      <c r="B41" s="390" t="s">
        <v>453</v>
      </c>
      <c r="C41" s="386"/>
      <c r="D41" s="7" t="s">
        <v>454</v>
      </c>
      <c r="E41" s="13"/>
      <c r="F41" s="7">
        <v>3</v>
      </c>
      <c r="G41" s="8"/>
      <c r="H41" s="9"/>
      <c r="I41" s="8"/>
      <c r="J41" s="9"/>
      <c r="K41" s="68"/>
      <c r="L41" s="9"/>
      <c r="M41" s="8"/>
      <c r="N41" s="9"/>
      <c r="O41" s="8"/>
      <c r="P41" s="8"/>
      <c r="Q41" s="9"/>
      <c r="R41" s="8"/>
      <c r="S41" s="9"/>
      <c r="T41" s="9"/>
      <c r="U41" s="9"/>
      <c r="V41" s="388"/>
      <c r="W41" s="63" t="s">
        <v>12</v>
      </c>
      <c r="X41" s="64" t="s">
        <v>455</v>
      </c>
      <c r="Y41" s="97">
        <f>AB42</f>
        <v>0</v>
      </c>
      <c r="Z41" s="205"/>
      <c r="AA41" s="205" t="s">
        <v>405</v>
      </c>
      <c r="AB41" s="206">
        <v>2.5</v>
      </c>
      <c r="AC41" s="206"/>
      <c r="AD41" s="206">
        <f>AB41*5</f>
        <v>12.5</v>
      </c>
      <c r="AE41" s="206" t="s">
        <v>399</v>
      </c>
      <c r="AF41" s="206">
        <f>AD41*9</f>
        <v>112.5</v>
      </c>
    </row>
    <row r="42" spans="2:32" ht="27.95" customHeight="1">
      <c r="B42" s="390"/>
      <c r="C42" s="386"/>
      <c r="D42" s="9"/>
      <c r="E42" s="68"/>
      <c r="F42" s="8"/>
      <c r="G42" s="8"/>
      <c r="H42" s="68"/>
      <c r="I42" s="8"/>
      <c r="J42" s="8"/>
      <c r="K42" s="68"/>
      <c r="L42" s="8"/>
      <c r="M42" s="8"/>
      <c r="N42" s="68"/>
      <c r="O42" s="8"/>
      <c r="P42" s="8"/>
      <c r="Q42" s="68"/>
      <c r="R42" s="8"/>
      <c r="S42" s="9"/>
      <c r="T42" s="68"/>
      <c r="U42" s="9"/>
      <c r="V42" s="388"/>
      <c r="W42" s="58" t="s">
        <v>488</v>
      </c>
      <c r="X42" s="117" t="s">
        <v>404</v>
      </c>
      <c r="Y42" s="97">
        <v>0</v>
      </c>
      <c r="Z42" s="209"/>
      <c r="AA42" s="205" t="s">
        <v>406</v>
      </c>
      <c r="AE42" s="205">
        <f>AB42*15</f>
        <v>0</v>
      </c>
    </row>
    <row r="43" spans="2:32" ht="27.95" customHeight="1">
      <c r="B43" s="216" t="s">
        <v>407</v>
      </c>
      <c r="C43" s="217"/>
      <c r="D43" s="68"/>
      <c r="E43" s="68"/>
      <c r="F43" s="8"/>
      <c r="G43" s="8"/>
      <c r="H43" s="68"/>
      <c r="I43" s="8"/>
      <c r="J43" s="9"/>
      <c r="K43" s="68"/>
      <c r="L43" s="9"/>
      <c r="M43" s="8"/>
      <c r="N43" s="68"/>
      <c r="O43" s="8"/>
      <c r="P43" s="8"/>
      <c r="Q43" s="68"/>
      <c r="R43" s="8"/>
      <c r="S43" s="9"/>
      <c r="T43" s="68"/>
      <c r="U43" s="9"/>
      <c r="V43" s="388"/>
      <c r="W43" s="63" t="s">
        <v>13</v>
      </c>
      <c r="X43" s="73"/>
      <c r="Y43" s="97"/>
      <c r="Z43" s="205"/>
      <c r="AC43" s="205">
        <f>SUM(AC38:AC42)</f>
        <v>29.7</v>
      </c>
      <c r="AD43" s="205">
        <f>SUM(AD38:AD42)</f>
        <v>24</v>
      </c>
      <c r="AE43" s="205">
        <f>SUM(AE38:AE42)</f>
        <v>98</v>
      </c>
      <c r="AF43" s="205">
        <f>AC43*4+AD43*9+AE43*4</f>
        <v>726.8</v>
      </c>
    </row>
    <row r="44" spans="2:32" ht="27.95" customHeight="1" thickBot="1">
      <c r="B44" s="223"/>
      <c r="C44" s="219"/>
      <c r="D44" s="101"/>
      <c r="E44" s="101"/>
      <c r="F44" s="102"/>
      <c r="G44" s="102"/>
      <c r="H44" s="101"/>
      <c r="I44" s="102"/>
      <c r="J44" s="102"/>
      <c r="K44" s="101"/>
      <c r="L44" s="102"/>
      <c r="M44" s="102"/>
      <c r="N44" s="101"/>
      <c r="O44" s="102"/>
      <c r="P44" s="102"/>
      <c r="Q44" s="101"/>
      <c r="R44" s="102"/>
      <c r="S44" s="102"/>
      <c r="T44" s="101"/>
      <c r="U44" s="102"/>
      <c r="V44" s="389"/>
      <c r="W44" s="58" t="s">
        <v>526</v>
      </c>
      <c r="X44" s="104"/>
      <c r="Y44" s="105"/>
      <c r="Z44" s="209"/>
      <c r="AC44" s="220">
        <f>AC43*4/AF43</f>
        <v>0.16345624656026417</v>
      </c>
      <c r="AD44" s="220">
        <f>AD43*9/AF43</f>
        <v>0.29719317556411667</v>
      </c>
      <c r="AE44" s="220">
        <f>AE43*4/AF43</f>
        <v>0.53935057787561924</v>
      </c>
    </row>
    <row r="45" spans="2:32" ht="21.75" customHeight="1">
      <c r="C45" s="205"/>
      <c r="J45" s="395"/>
      <c r="K45" s="395"/>
      <c r="L45" s="395"/>
      <c r="M45" s="395"/>
      <c r="N45" s="395"/>
      <c r="O45" s="395"/>
      <c r="P45" s="395"/>
      <c r="Q45" s="395"/>
      <c r="R45" s="395"/>
      <c r="S45" s="395"/>
      <c r="T45" s="395"/>
      <c r="U45" s="395"/>
      <c r="V45" s="395"/>
      <c r="W45" s="395"/>
      <c r="X45" s="395"/>
      <c r="Y45" s="395"/>
      <c r="Z45" s="226"/>
    </row>
    <row r="46" spans="2:32">
      <c r="B46" s="206"/>
      <c r="D46" s="396"/>
      <c r="E46" s="396"/>
      <c r="F46" s="487"/>
      <c r="G46" s="487"/>
      <c r="H46" s="227"/>
      <c r="I46" s="205"/>
      <c r="J46" s="205"/>
      <c r="K46" s="227"/>
      <c r="L46" s="205"/>
      <c r="N46" s="227"/>
      <c r="O46" s="205"/>
      <c r="Q46" s="227"/>
      <c r="R46" s="205"/>
      <c r="T46" s="227"/>
      <c r="U46" s="205"/>
      <c r="V46" s="228"/>
      <c r="Y46" s="114"/>
    </row>
    <row r="47" spans="2:32">
      <c r="Y47" s="114"/>
    </row>
    <row r="48" spans="2:32">
      <c r="Y48" s="114"/>
    </row>
    <row r="49" spans="25:25">
      <c r="Y49" s="114"/>
    </row>
    <row r="50" spans="25:25">
      <c r="Y50" s="114"/>
    </row>
    <row r="51" spans="25:25">
      <c r="Y51" s="114"/>
    </row>
    <row r="52" spans="25:25">
      <c r="Y52" s="114"/>
    </row>
  </sheetData>
  <mergeCells count="19">
    <mergeCell ref="C37:C42"/>
    <mergeCell ref="V37:V44"/>
    <mergeCell ref="B41:B42"/>
    <mergeCell ref="J45:Y45"/>
    <mergeCell ref="D46:G46"/>
    <mergeCell ref="C21:C26"/>
    <mergeCell ref="V21:V28"/>
    <mergeCell ref="B25:B26"/>
    <mergeCell ref="C29:C34"/>
    <mergeCell ref="V29:V36"/>
    <mergeCell ref="B33:B34"/>
    <mergeCell ref="C13:C18"/>
    <mergeCell ref="V13:V20"/>
    <mergeCell ref="B17:B18"/>
    <mergeCell ref="B1:Y1"/>
    <mergeCell ref="B2:G2"/>
    <mergeCell ref="C5:C10"/>
    <mergeCell ref="V5:V12"/>
    <mergeCell ref="B9:B10"/>
  </mergeCells>
  <phoneticPr fontId="19" type="noConversion"/>
  <pageMargins left="1.23" right="0.17" top="0.18" bottom="0.17" header="0.5" footer="0.23"/>
  <pageSetup paperSize="9" scale="4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0103-0119</vt:lpstr>
      <vt:lpstr>1月第一週明細</vt:lpstr>
      <vt:lpstr>1月第二週明細</vt:lpstr>
      <vt:lpstr>1月第三週明細</vt:lpstr>
      <vt:lpstr>0206-0224菜單</vt:lpstr>
      <vt:lpstr>2月第一週明細</vt:lpstr>
      <vt:lpstr>2月第二週明細</vt:lpstr>
      <vt:lpstr>2月第二週明細.</vt:lpstr>
      <vt:lpstr>2月第三週明細</vt:lpstr>
      <vt:lpstr>Sheet2</vt:lpstr>
    </vt:vector>
  </TitlesOfParts>
  <Company>TEST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</dc:creator>
  <cp:lastModifiedBy>蔡品葳</cp:lastModifiedBy>
  <cp:lastPrinted>2016-12-12T05:53:09Z</cp:lastPrinted>
  <dcterms:created xsi:type="dcterms:W3CDTF">2013-10-17T10:44:48Z</dcterms:created>
  <dcterms:modified xsi:type="dcterms:W3CDTF">2016-12-13T01:07:42Z</dcterms:modified>
</cp:coreProperties>
</file>