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/>
  </bookViews>
  <sheets>
    <sheet name="00月菜單" sheetId="6" r:id="rId1"/>
    <sheet name="第一週明細" sheetId="2" r:id="rId2"/>
    <sheet name="第二週明細" sheetId="3" r:id="rId3"/>
    <sheet name="第三週明細" sheetId="4" r:id="rId4"/>
    <sheet name="第四週明細 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H29" i="6" l="1"/>
  <c r="W42" i="8" l="1"/>
  <c r="T48" i="6" s="1"/>
  <c r="W40" i="8"/>
  <c r="T47" i="6" s="1"/>
  <c r="W38" i="8"/>
  <c r="S37" i="8"/>
  <c r="P37" i="8"/>
  <c r="M37" i="8"/>
  <c r="J37" i="8"/>
  <c r="G37" i="8"/>
  <c r="D37" i="8"/>
  <c r="D29" i="8"/>
  <c r="W44" i="8" l="1"/>
  <c r="R47" i="6" s="1"/>
  <c r="R48" i="6"/>
  <c r="S29" i="8"/>
  <c r="P29" i="8"/>
  <c r="M29" i="8"/>
  <c r="J29" i="8"/>
  <c r="G29" i="8"/>
  <c r="S21" i="8"/>
  <c r="P21" i="8"/>
  <c r="M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D5" i="7"/>
  <c r="S5" i="7"/>
  <c r="P5" i="7"/>
  <c r="M5" i="7"/>
  <c r="J5" i="7"/>
  <c r="G5" i="7"/>
  <c r="W34" i="8"/>
  <c r="W32" i="8"/>
  <c r="P47" i="6" s="1"/>
  <c r="W30" i="8"/>
  <c r="N48" i="6" s="1"/>
  <c r="W26" i="8"/>
  <c r="W24" i="8"/>
  <c r="L47" i="6" s="1"/>
  <c r="W22" i="8"/>
  <c r="J48" i="6" s="1"/>
  <c r="W18" i="8"/>
  <c r="W16" i="8"/>
  <c r="H47" i="6" s="1"/>
  <c r="W14" i="8"/>
  <c r="F48" i="6" s="1"/>
  <c r="W10" i="8"/>
  <c r="D48" i="6" s="1"/>
  <c r="Z9" i="8"/>
  <c r="W6" i="8" s="1"/>
  <c r="W8" i="8"/>
  <c r="D47" i="6" s="1"/>
  <c r="W42" i="7"/>
  <c r="T39" i="6" s="1"/>
  <c r="Z41" i="7"/>
  <c r="W38" i="7" s="1"/>
  <c r="R39" i="6" s="1"/>
  <c r="Z40" i="7"/>
  <c r="W40" i="7" s="1"/>
  <c r="T38" i="6" s="1"/>
  <c r="W34" i="7"/>
  <c r="W32" i="7"/>
  <c r="P38" i="6" s="1"/>
  <c r="W30" i="7"/>
  <c r="N39" i="6" s="1"/>
  <c r="W26" i="7"/>
  <c r="W24" i="7"/>
  <c r="L38" i="6" s="1"/>
  <c r="W22" i="7"/>
  <c r="J39" i="6" s="1"/>
  <c r="W18" i="7"/>
  <c r="W16" i="7"/>
  <c r="H38" i="6" s="1"/>
  <c r="W14" i="7"/>
  <c r="F39" i="6" s="1"/>
  <c r="W10" i="7"/>
  <c r="D39" i="6" s="1"/>
  <c r="Z9" i="7"/>
  <c r="W8" i="7"/>
  <c r="D38" i="6" s="1"/>
  <c r="W6" i="7"/>
  <c r="B39" i="6" s="1"/>
  <c r="W42" i="4"/>
  <c r="T30" i="6" s="1"/>
  <c r="Z41" i="4"/>
  <c r="W38" i="4" s="1"/>
  <c r="R30" i="6" s="1"/>
  <c r="Z40" i="4"/>
  <c r="W40" i="4" s="1"/>
  <c r="T29" i="6" s="1"/>
  <c r="W34" i="4"/>
  <c r="W32" i="4"/>
  <c r="P29" i="6" s="1"/>
  <c r="W30" i="4"/>
  <c r="N30" i="6" s="1"/>
  <c r="W26" i="4"/>
  <c r="W24" i="4"/>
  <c r="L29" i="6" s="1"/>
  <c r="W22" i="4"/>
  <c r="J30" i="6" s="1"/>
  <c r="W18" i="4"/>
  <c r="W16" i="4"/>
  <c r="W14" i="4"/>
  <c r="F30" i="6" s="1"/>
  <c r="W10" i="4"/>
  <c r="Z9" i="4"/>
  <c r="W8" i="4"/>
  <c r="W6" i="4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D5" i="4"/>
  <c r="AF42" i="8"/>
  <c r="AE41" i="8"/>
  <c r="AG41" i="8" s="1"/>
  <c r="AF40" i="8"/>
  <c r="AG40" i="8" s="1"/>
  <c r="AD40" i="8"/>
  <c r="AE39" i="8"/>
  <c r="AE43" i="8" s="1"/>
  <c r="AD39" i="8"/>
  <c r="AG39" i="8" s="1"/>
  <c r="AF38" i="8"/>
  <c r="AF43" i="8" s="1"/>
  <c r="AD38" i="8"/>
  <c r="AG38" i="8" s="1"/>
  <c r="AF35" i="8"/>
  <c r="AF34" i="8"/>
  <c r="AG33" i="8"/>
  <c r="AE33" i="8"/>
  <c r="AF32" i="8"/>
  <c r="AD32" i="8"/>
  <c r="AG32" i="8" s="1"/>
  <c r="AE31" i="8"/>
  <c r="AE35" i="8" s="1"/>
  <c r="AD31" i="8"/>
  <c r="AG31" i="8" s="1"/>
  <c r="AG30" i="8"/>
  <c r="AF30" i="8"/>
  <c r="AD30" i="8"/>
  <c r="AD35" i="8" s="1"/>
  <c r="AF26" i="8"/>
  <c r="AE25" i="8"/>
  <c r="AG25" i="8" s="1"/>
  <c r="AF24" i="8"/>
  <c r="AD24" i="8"/>
  <c r="AG24" i="8" s="1"/>
  <c r="AG23" i="8"/>
  <c r="AE23" i="8"/>
  <c r="AD23" i="8"/>
  <c r="AF22" i="8"/>
  <c r="AF27" i="8" s="1"/>
  <c r="AD22" i="8"/>
  <c r="AD27" i="8" s="1"/>
  <c r="AF18" i="8"/>
  <c r="AE17" i="8"/>
  <c r="AG17" i="8" s="1"/>
  <c r="AG16" i="8"/>
  <c r="AF16" i="8"/>
  <c r="AD16" i="8"/>
  <c r="AE15" i="8"/>
  <c r="AE19" i="8" s="1"/>
  <c r="AD15" i="8"/>
  <c r="AF14" i="8"/>
  <c r="AF19" i="8" s="1"/>
  <c r="AD14" i="8"/>
  <c r="AG14" i="8" s="1"/>
  <c r="AD11" i="8"/>
  <c r="AF10" i="8"/>
  <c r="AE9" i="8"/>
  <c r="AE11" i="8" s="1"/>
  <c r="AF8" i="8"/>
  <c r="AF11" i="8" s="1"/>
  <c r="AD8" i="8"/>
  <c r="AG8" i="8" s="1"/>
  <c r="AE7" i="8"/>
  <c r="AD7" i="8"/>
  <c r="AG7" i="8" s="1"/>
  <c r="AG6" i="8"/>
  <c r="AF6" i="8"/>
  <c r="AD6" i="8"/>
  <c r="AF42" i="7"/>
  <c r="AE41" i="7"/>
  <c r="AG41" i="7" s="1"/>
  <c r="AF40" i="7"/>
  <c r="AG40" i="7" s="1"/>
  <c r="AD40" i="7"/>
  <c r="AE39" i="7"/>
  <c r="AE43" i="7" s="1"/>
  <c r="AD39" i="7"/>
  <c r="AG39" i="7" s="1"/>
  <c r="AF38" i="7"/>
  <c r="AF43" i="7" s="1"/>
  <c r="AD38" i="7"/>
  <c r="AG38" i="7" s="1"/>
  <c r="AF35" i="7"/>
  <c r="AF34" i="7"/>
  <c r="AG33" i="7"/>
  <c r="AE33" i="7"/>
  <c r="AF32" i="7"/>
  <c r="AD32" i="7"/>
  <c r="AG32" i="7" s="1"/>
  <c r="AE31" i="7"/>
  <c r="AE35" i="7" s="1"/>
  <c r="AD31" i="7"/>
  <c r="AG31" i="7" s="1"/>
  <c r="AG30" i="7"/>
  <c r="AF30" i="7"/>
  <c r="AD30" i="7"/>
  <c r="AD35" i="7" s="1"/>
  <c r="AF26" i="7"/>
  <c r="AE25" i="7"/>
  <c r="AG25" i="7" s="1"/>
  <c r="AF24" i="7"/>
  <c r="AD24" i="7"/>
  <c r="AG24" i="7" s="1"/>
  <c r="AG23" i="7"/>
  <c r="AE23" i="7"/>
  <c r="AD23" i="7"/>
  <c r="AF22" i="7"/>
  <c r="AF27" i="7" s="1"/>
  <c r="AD22" i="7"/>
  <c r="AD27" i="7" s="1"/>
  <c r="AF18" i="7"/>
  <c r="AE17" i="7"/>
  <c r="AG17" i="7" s="1"/>
  <c r="AG16" i="7"/>
  <c r="AF16" i="7"/>
  <c r="AD16" i="7"/>
  <c r="AE15" i="7"/>
  <c r="AE19" i="7" s="1"/>
  <c r="AD15" i="7"/>
  <c r="AF14" i="7"/>
  <c r="AF19" i="7" s="1"/>
  <c r="AD14" i="7"/>
  <c r="AG14" i="7" s="1"/>
  <c r="AD11" i="7"/>
  <c r="AF10" i="7"/>
  <c r="AE9" i="7"/>
  <c r="AE11" i="7" s="1"/>
  <c r="AF8" i="7"/>
  <c r="AF11" i="7" s="1"/>
  <c r="AD8" i="7"/>
  <c r="AG8" i="7" s="1"/>
  <c r="AE7" i="7"/>
  <c r="AD7" i="7"/>
  <c r="AG7" i="7" s="1"/>
  <c r="AG6" i="7"/>
  <c r="AF6" i="7"/>
  <c r="AD6" i="7"/>
  <c r="W12" i="4" l="1"/>
  <c r="W36" i="8"/>
  <c r="N47" i="6" s="1"/>
  <c r="P48" i="6"/>
  <c r="W28" i="8"/>
  <c r="J47" i="6" s="1"/>
  <c r="L48" i="6"/>
  <c r="W20" i="8"/>
  <c r="F47" i="6" s="1"/>
  <c r="H48" i="6"/>
  <c r="W12" i="8"/>
  <c r="B47" i="6" s="1"/>
  <c r="B48" i="6"/>
  <c r="W44" i="7"/>
  <c r="R38" i="6" s="1"/>
  <c r="W36" i="7"/>
  <c r="N38" i="6" s="1"/>
  <c r="P39" i="6"/>
  <c r="W28" i="7"/>
  <c r="J38" i="6" s="1"/>
  <c r="L39" i="6"/>
  <c r="W20" i="7"/>
  <c r="F38" i="6" s="1"/>
  <c r="H39" i="6"/>
  <c r="W12" i="7"/>
  <c r="B38" i="6" s="1"/>
  <c r="W36" i="4"/>
  <c r="N29" i="6" s="1"/>
  <c r="P30" i="6"/>
  <c r="W28" i="4"/>
  <c r="J29" i="6" s="1"/>
  <c r="L30" i="6"/>
  <c r="W20" i="4"/>
  <c r="F29" i="6" s="1"/>
  <c r="H30" i="6"/>
  <c r="W44" i="4"/>
  <c r="R29" i="6" s="1"/>
  <c r="AG35" i="8"/>
  <c r="AD36" i="8" s="1"/>
  <c r="AE36" i="8"/>
  <c r="AG11" i="8"/>
  <c r="AF12" i="8" s="1"/>
  <c r="AE12" i="8"/>
  <c r="AD19" i="8"/>
  <c r="AE27" i="8"/>
  <c r="AG9" i="8"/>
  <c r="AD12" i="8"/>
  <c r="AG15" i="8"/>
  <c r="AG22" i="8"/>
  <c r="AD43" i="8"/>
  <c r="AG35" i="7"/>
  <c r="AD36" i="7" s="1"/>
  <c r="AE36" i="7"/>
  <c r="AG11" i="7"/>
  <c r="AF12" i="7" s="1"/>
  <c r="AE12" i="7"/>
  <c r="AD19" i="7"/>
  <c r="AE27" i="7"/>
  <c r="AG9" i="7"/>
  <c r="AD12" i="7"/>
  <c r="AG15" i="7"/>
  <c r="AG22" i="7"/>
  <c r="AD43" i="7"/>
  <c r="AG19" i="8" l="1"/>
  <c r="AD20" i="8"/>
  <c r="AG27" i="8"/>
  <c r="AG43" i="8"/>
  <c r="AF36" i="8"/>
  <c r="AG19" i="7"/>
  <c r="AD20" i="7"/>
  <c r="AG27" i="7"/>
  <c r="AG43" i="7"/>
  <c r="AF36" i="7"/>
  <c r="Z41" i="2"/>
  <c r="Z40" i="2"/>
  <c r="S37" i="2"/>
  <c r="P37" i="2"/>
  <c r="M37" i="2"/>
  <c r="J37" i="2"/>
  <c r="G37" i="2"/>
  <c r="D37" i="2"/>
  <c r="AD28" i="8" l="1"/>
  <c r="AF28" i="8"/>
  <c r="AE44" i="8"/>
  <c r="AF44" i="8"/>
  <c r="AF20" i="8"/>
  <c r="AE20" i="8"/>
  <c r="AD44" i="8"/>
  <c r="AE28" i="8"/>
  <c r="AD28" i="7"/>
  <c r="AF28" i="7"/>
  <c r="AE44" i="7"/>
  <c r="AF44" i="7"/>
  <c r="AF20" i="7"/>
  <c r="AE20" i="7"/>
  <c r="AD44" i="7"/>
  <c r="AE28" i="7"/>
  <c r="W42" i="2"/>
  <c r="T12" i="6" s="1"/>
  <c r="W40" i="2"/>
  <c r="T11" i="6" s="1"/>
  <c r="W38" i="2"/>
  <c r="R12" i="6" s="1"/>
  <c r="D30" i="6"/>
  <c r="D29" i="6"/>
  <c r="B30" i="6"/>
  <c r="W42" i="3"/>
  <c r="W40" i="3"/>
  <c r="W38" i="3"/>
  <c r="W34" i="3"/>
  <c r="W32" i="3"/>
  <c r="W30" i="3"/>
  <c r="W26" i="3"/>
  <c r="W24" i="3"/>
  <c r="W22" i="3"/>
  <c r="W44" i="2" l="1"/>
  <c r="R11" i="6" s="1"/>
  <c r="W28" i="3"/>
  <c r="B29" i="6"/>
  <c r="W44" i="3"/>
  <c r="W36" i="3"/>
  <c r="D37" i="3"/>
  <c r="T21" i="6" l="1"/>
  <c r="T20" i="6"/>
  <c r="R21" i="6"/>
  <c r="R20" i="6"/>
  <c r="P21" i="6"/>
  <c r="P20" i="6"/>
  <c r="N21" i="6"/>
  <c r="N20" i="6"/>
  <c r="L21" i="6"/>
  <c r="L20" i="6"/>
  <c r="J21" i="6"/>
  <c r="J20" i="6"/>
  <c r="S5" i="4"/>
  <c r="P5" i="4"/>
  <c r="M5" i="4"/>
  <c r="J5" i="4"/>
  <c r="G5" i="4"/>
  <c r="S37" i="3"/>
  <c r="P37" i="3"/>
  <c r="M37" i="3"/>
  <c r="J37" i="3"/>
  <c r="G37" i="3"/>
  <c r="S29" i="3"/>
  <c r="P29" i="3"/>
  <c r="M29" i="3"/>
  <c r="J29" i="3"/>
  <c r="G29" i="3"/>
  <c r="D29" i="3"/>
  <c r="S21" i="3"/>
  <c r="P21" i="3"/>
  <c r="M21" i="3"/>
  <c r="J21" i="3"/>
  <c r="G21" i="3"/>
  <c r="D21" i="3"/>
  <c r="AD6" i="2"/>
  <c r="AF6" i="2"/>
  <c r="AG6" i="2" s="1"/>
  <c r="AD7" i="2"/>
  <c r="AG7" i="2" s="1"/>
  <c r="AE7" i="2"/>
  <c r="AD8" i="2"/>
  <c r="AG8" i="2" s="1"/>
  <c r="AF8" i="2"/>
  <c r="AE9" i="2"/>
  <c r="AG9" i="2" s="1"/>
  <c r="AF10" i="2"/>
  <c r="AD14" i="2"/>
  <c r="AD19" i="2" s="1"/>
  <c r="AF14" i="2"/>
  <c r="AG14" i="2"/>
  <c r="AD15" i="2"/>
  <c r="AE15" i="2"/>
  <c r="AG15" i="2" s="1"/>
  <c r="AD16" i="2"/>
  <c r="AF16" i="2"/>
  <c r="AG16" i="2" s="1"/>
  <c r="AE17" i="2"/>
  <c r="AG17" i="2" s="1"/>
  <c r="AF18" i="2"/>
  <c r="AD22" i="2"/>
  <c r="AG22" i="2" s="1"/>
  <c r="AF22" i="2"/>
  <c r="AD23" i="2"/>
  <c r="AG23" i="2" s="1"/>
  <c r="AE23" i="2"/>
  <c r="AD24" i="2"/>
  <c r="AF24" i="2"/>
  <c r="AG24" i="2"/>
  <c r="AE25" i="2"/>
  <c r="AG25" i="2" s="1"/>
  <c r="AF26" i="2"/>
  <c r="AF27" i="2" s="1"/>
  <c r="AD27" i="2"/>
  <c r="AD30" i="2"/>
  <c r="AF30" i="2"/>
  <c r="AG30" i="2" s="1"/>
  <c r="AD31" i="2"/>
  <c r="AG31" i="2" s="1"/>
  <c r="AE31" i="2"/>
  <c r="AD32" i="2"/>
  <c r="AG32" i="2" s="1"/>
  <c r="AF32" i="2"/>
  <c r="AE33" i="2"/>
  <c r="AG33" i="2" s="1"/>
  <c r="AF34" i="2"/>
  <c r="AE35" i="2"/>
  <c r="AD38" i="2"/>
  <c r="AF38" i="2"/>
  <c r="AG38" i="2" s="1"/>
  <c r="AD39" i="2"/>
  <c r="AD43" i="2" s="1"/>
  <c r="AE39" i="2"/>
  <c r="AD40" i="2"/>
  <c r="AF40" i="2"/>
  <c r="AE41" i="2"/>
  <c r="AG41" i="2" s="1"/>
  <c r="AF42" i="2"/>
  <c r="AF43" i="2" s="1"/>
  <c r="AE43" i="2"/>
  <c r="AD6" i="3"/>
  <c r="AF6" i="3"/>
  <c r="AG6" i="3"/>
  <c r="AD7" i="3"/>
  <c r="AE7" i="3"/>
  <c r="AG7" i="3" s="1"/>
  <c r="AD8" i="3"/>
  <c r="AG8" i="3" s="1"/>
  <c r="AF8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Z40" i="3"/>
  <c r="AD40" i="3"/>
  <c r="AF40" i="3"/>
  <c r="AG40" i="3"/>
  <c r="Z41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AE41" i="4"/>
  <c r="AG41" i="4" s="1"/>
  <c r="AF42" i="4"/>
  <c r="AF43" i="4" s="1"/>
  <c r="AD43" i="4" l="1"/>
  <c r="AD35" i="4"/>
  <c r="AG35" i="4" s="1"/>
  <c r="AE35" i="3"/>
  <c r="AF11" i="3"/>
  <c r="AG39" i="2"/>
  <c r="AD35" i="2"/>
  <c r="AD11" i="2"/>
  <c r="AF11" i="4"/>
  <c r="AG11" i="4" s="1"/>
  <c r="AF43" i="3"/>
  <c r="AG43" i="3" s="1"/>
  <c r="AF35" i="3"/>
  <c r="AD19" i="3"/>
  <c r="AE11" i="3"/>
  <c r="AG40" i="2"/>
  <c r="AF35" i="2"/>
  <c r="AF27" i="4"/>
  <c r="AD11" i="3"/>
  <c r="AE11" i="2"/>
  <c r="AG43" i="2"/>
  <c r="AE27" i="2"/>
  <c r="AG27" i="2" s="1"/>
  <c r="AE19" i="2"/>
  <c r="AG19" i="2" s="1"/>
  <c r="AE20" i="2" s="1"/>
  <c r="AF19" i="2"/>
  <c r="AF11" i="2"/>
  <c r="AG27" i="4"/>
  <c r="AG35" i="3"/>
  <c r="AF36" i="3" s="1"/>
  <c r="AF28" i="4"/>
  <c r="AE44" i="2"/>
  <c r="AD44" i="2"/>
  <c r="AE36" i="4"/>
  <c r="AD36" i="4"/>
  <c r="AE28" i="3"/>
  <c r="AD28" i="3"/>
  <c r="AF44" i="2"/>
  <c r="AF36" i="4"/>
  <c r="AF20" i="4"/>
  <c r="AF28" i="3"/>
  <c r="AG11" i="3"/>
  <c r="AE12" i="3" s="1"/>
  <c r="AG35" i="2"/>
  <c r="AD20" i="4"/>
  <c r="AG43" i="4"/>
  <c r="AE44" i="4" s="1"/>
  <c r="AG19" i="3"/>
  <c r="AE20" i="3" s="1"/>
  <c r="AG11" i="2"/>
  <c r="AD12" i="2" s="1"/>
  <c r="AD44" i="3" l="1"/>
  <c r="AF44" i="3"/>
  <c r="AE44" i="3"/>
  <c r="AE12" i="4"/>
  <c r="AD12" i="4"/>
  <c r="AE28" i="2"/>
  <c r="AF28" i="2"/>
  <c r="AD28" i="2"/>
  <c r="AE12" i="2"/>
  <c r="AF12" i="2"/>
  <c r="AF20" i="2"/>
  <c r="AD20" i="3"/>
  <c r="AE36" i="2"/>
  <c r="AD36" i="2"/>
  <c r="AD20" i="2"/>
  <c r="AF12" i="3"/>
  <c r="AF44" i="4"/>
  <c r="AD12" i="3"/>
  <c r="AD44" i="4"/>
  <c r="AE36" i="3"/>
  <c r="AD36" i="3"/>
  <c r="AF20" i="3"/>
  <c r="AF36" i="2"/>
  <c r="AE28" i="4"/>
  <c r="AD28" i="4"/>
  <c r="AF12" i="4"/>
</calcChain>
</file>

<file path=xl/sharedStrings.xml><?xml version="1.0" encoding="utf-8"?>
<sst xmlns="http://schemas.openxmlformats.org/spreadsheetml/2006/main" count="1333" uniqueCount="334">
  <si>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</si>
  <si>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</si>
  <si>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</si>
  <si>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</si>
  <si>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</si>
  <si>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</si>
  <si>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</si>
  <si>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</si>
  <si>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</si>
  <si>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</si>
  <si>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</si>
  <si>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</si>
  <si>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</si>
  <si>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</si>
  <si>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</si>
  <si>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</si>
  <si>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</si>
  <si>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</si>
  <si>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</si>
  <si>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</si>
  <si>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</si>
  <si>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</si>
  <si>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</si>
  <si>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</si>
  <si>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</si>
  <si>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</si>
  <si>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</si>
  <si>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</si>
  <si>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</si>
  <si>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</si>
  <si>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</si>
  <si>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</si>
  <si>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</si>
  <si>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</si>
  <si>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</si>
  <si>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</si>
  <si>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</si>
  <si>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</si>
  <si>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</si>
  <si>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</si>
  <si>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</si>
  <si>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</si>
  <si>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</si>
  <si>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</si>
  <si>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</si>
  <si>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</si>
  <si>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</si>
  <si>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</si>
  <si>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</si>
  <si>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</si>
  <si>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</si>
  <si>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</si>
  <si>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</si>
  <si>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</si>
  <si>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</si>
  <si>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香Q米飯</t>
    <phoneticPr fontId="19" type="noConversion"/>
  </si>
  <si>
    <t>五穀飯</t>
    <phoneticPr fontId="19" type="noConversion"/>
  </si>
  <si>
    <t>米</t>
    <phoneticPr fontId="19" type="noConversion"/>
  </si>
  <si>
    <t>五穀米</t>
    <phoneticPr fontId="19" type="noConversion"/>
  </si>
  <si>
    <t>淺色蔬菜</t>
    <phoneticPr fontId="19" type="noConversion"/>
  </si>
  <si>
    <t>紅蘿蔔</t>
    <phoneticPr fontId="19" type="noConversion"/>
  </si>
  <si>
    <t>南瓜飯</t>
    <phoneticPr fontId="19" type="noConversion"/>
  </si>
  <si>
    <t>南瓜</t>
    <phoneticPr fontId="19" type="noConversion"/>
  </si>
  <si>
    <t>洋芋</t>
    <phoneticPr fontId="19" type="noConversion"/>
  </si>
  <si>
    <t>青豆仁</t>
    <phoneticPr fontId="19" type="noConversion"/>
  </si>
  <si>
    <t>咖哩粉</t>
    <phoneticPr fontId="19" type="noConversion"/>
  </si>
  <si>
    <t>上絞肉</t>
    <phoneticPr fontId="19" type="noConversion"/>
  </si>
  <si>
    <t>深色蔬菜</t>
    <phoneticPr fontId="19" type="noConversion"/>
  </si>
  <si>
    <t>海芽蛋花湯</t>
    <phoneticPr fontId="19" type="noConversion"/>
  </si>
  <si>
    <t>鮮蔬湯</t>
    <phoneticPr fontId="19" type="noConversion"/>
  </si>
  <si>
    <t>關東煮(加)</t>
    <phoneticPr fontId="19" type="noConversion"/>
  </si>
  <si>
    <t>彩繪竹筍</t>
    <phoneticPr fontId="19" type="noConversion"/>
  </si>
  <si>
    <t>油蔥拌飯</t>
    <phoneticPr fontId="19" type="noConversion"/>
  </si>
  <si>
    <t>佛跳牆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</si>
  <si>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</si>
  <si>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</si>
  <si>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</si>
  <si>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上雞胸丁</t>
    <phoneticPr fontId="19" type="noConversion"/>
  </si>
  <si>
    <t>雞蛋</t>
    <phoneticPr fontId="19" type="noConversion"/>
  </si>
  <si>
    <t>洋蔥</t>
    <phoneticPr fontId="19" type="noConversion"/>
  </si>
  <si>
    <t>海芽</t>
    <phoneticPr fontId="19" type="noConversion"/>
  </si>
  <si>
    <t>玉米粒</t>
    <phoneticPr fontId="19" type="noConversion"/>
  </si>
  <si>
    <t>紅蘿蔔</t>
    <phoneticPr fontId="19" type="noConversion"/>
  </si>
  <si>
    <t>竹筍</t>
    <phoneticPr fontId="19" type="noConversion"/>
  </si>
  <si>
    <t>味噌</t>
    <phoneticPr fontId="19" type="noConversion"/>
  </si>
  <si>
    <t>豆腐</t>
    <phoneticPr fontId="19" type="noConversion"/>
  </si>
  <si>
    <t>什錦蘿蔔</t>
    <phoneticPr fontId="19" type="noConversion"/>
  </si>
  <si>
    <t>小魚干豆干(海)(豆)</t>
    <phoneticPr fontId="19" type="noConversion"/>
  </si>
  <si>
    <t>豆干</t>
    <phoneticPr fontId="19" type="noConversion"/>
  </si>
  <si>
    <t>鮮蔬湯</t>
    <phoneticPr fontId="19" type="noConversion"/>
  </si>
  <si>
    <t>海芽蛋花湯</t>
    <phoneticPr fontId="19" type="noConversion"/>
  </si>
  <si>
    <t>蕃茄炒蛋</t>
    <phoneticPr fontId="19" type="noConversion"/>
  </si>
  <si>
    <t>麻婆豆腐(豆)</t>
    <phoneticPr fontId="19" type="noConversion"/>
  </si>
  <si>
    <t>韓式肉片</t>
    <phoneticPr fontId="19" type="noConversion"/>
  </si>
  <si>
    <t>味噌豆腐湯(豆)</t>
    <phoneticPr fontId="19" type="noConversion"/>
  </si>
  <si>
    <t>酸辣湯(芡)(豆)</t>
    <phoneticPr fontId="19" type="noConversion"/>
  </si>
  <si>
    <t>白菜滷</t>
    <phoneticPr fontId="19" type="noConversion"/>
  </si>
  <si>
    <t>榨菜肉絲湯(醃)</t>
    <phoneticPr fontId="19" type="noConversion"/>
  </si>
  <si>
    <t>鹹豬肉</t>
    <phoneticPr fontId="19" type="noConversion"/>
  </si>
  <si>
    <t>魚塊(海)(炸)</t>
    <phoneticPr fontId="19" type="noConversion"/>
  </si>
  <si>
    <t>蕃茄蛋</t>
    <phoneticPr fontId="19" type="noConversion"/>
  </si>
  <si>
    <t>醬汁豆腐(豆)</t>
    <phoneticPr fontId="19" type="noConversion"/>
  </si>
  <si>
    <t>花枝圈(炸)(海)</t>
    <phoneticPr fontId="19" type="noConversion"/>
  </si>
  <si>
    <t>螞蟻上樹</t>
    <phoneticPr fontId="19" type="noConversion"/>
  </si>
  <si>
    <t>炭(烤)雞腿</t>
    <phoneticPr fontId="19" type="noConversion"/>
  </si>
  <si>
    <t>三杯雞</t>
    <phoneticPr fontId="19" type="noConversion"/>
  </si>
  <si>
    <t>五香滷蛋</t>
    <phoneticPr fontId="19" type="noConversion"/>
  </si>
  <si>
    <t>茄汁雞丁</t>
    <phoneticPr fontId="19" type="noConversion"/>
  </si>
  <si>
    <t>粉絲湯</t>
    <phoneticPr fontId="19" type="noConversion"/>
  </si>
  <si>
    <t>卡啦翅小腿(炸)</t>
    <phoneticPr fontId="19" type="noConversion"/>
  </si>
  <si>
    <t>白菜炒三菇</t>
    <phoneticPr fontId="19" type="noConversion"/>
  </si>
  <si>
    <t>紅蘿蔔蛋</t>
    <phoneticPr fontId="19" type="noConversion"/>
  </si>
  <si>
    <t>菇菇湯</t>
    <phoneticPr fontId="19" type="noConversion"/>
  </si>
  <si>
    <t>海芽薑絲湯</t>
    <phoneticPr fontId="19" type="noConversion"/>
  </si>
  <si>
    <t>白菜滷</t>
    <phoneticPr fontId="19" type="noConversion"/>
  </si>
  <si>
    <t>手工丸子</t>
    <phoneticPr fontId="19" type="noConversion"/>
  </si>
  <si>
    <t>鮮蔬肉片</t>
    <phoneticPr fontId="19" type="noConversion"/>
  </si>
  <si>
    <t>玉米粒</t>
    <phoneticPr fontId="19" type="noConversion"/>
  </si>
  <si>
    <t>紅蘿蔔</t>
    <phoneticPr fontId="19" type="noConversion"/>
  </si>
  <si>
    <t>雞蛋</t>
    <phoneticPr fontId="19" type="noConversion"/>
  </si>
  <si>
    <t>菜頭湯</t>
    <phoneticPr fontId="19" type="noConversion"/>
  </si>
  <si>
    <t>加</t>
    <phoneticPr fontId="19" type="noConversion"/>
  </si>
  <si>
    <t>桂竹筍</t>
    <phoneticPr fontId="19" type="noConversion"/>
  </si>
  <si>
    <t>鴿蛋</t>
    <phoneticPr fontId="19" type="noConversion"/>
  </si>
  <si>
    <t>醃</t>
    <phoneticPr fontId="19" type="noConversion"/>
  </si>
  <si>
    <t>烤</t>
    <phoneticPr fontId="19" type="noConversion"/>
  </si>
  <si>
    <t>炸</t>
    <phoneticPr fontId="19" type="noConversion"/>
  </si>
  <si>
    <t>雞蛋</t>
    <phoneticPr fontId="19" type="noConversion"/>
  </si>
  <si>
    <t>上肉絲</t>
    <phoneticPr fontId="19" type="noConversion"/>
  </si>
  <si>
    <t>米血</t>
    <phoneticPr fontId="19" type="noConversion"/>
  </si>
  <si>
    <t>高麗菜</t>
    <phoneticPr fontId="19" type="noConversion"/>
  </si>
  <si>
    <t>米</t>
    <phoneticPr fontId="19" type="noConversion"/>
  </si>
  <si>
    <t>五穀米</t>
    <phoneticPr fontId="19" type="noConversion"/>
  </si>
  <si>
    <t>淺色蔬菜</t>
    <phoneticPr fontId="19" type="noConversion"/>
  </si>
  <si>
    <t>雞蛋</t>
    <phoneticPr fontId="19" type="noConversion"/>
  </si>
  <si>
    <t>炒</t>
    <phoneticPr fontId="19" type="noConversion"/>
  </si>
  <si>
    <t>洋蔥</t>
    <phoneticPr fontId="19" type="noConversion"/>
  </si>
  <si>
    <t>小魚干</t>
    <phoneticPr fontId="19" type="noConversion"/>
  </si>
  <si>
    <t>豆</t>
    <phoneticPr fontId="19" type="noConversion"/>
  </si>
  <si>
    <t>海</t>
    <phoneticPr fontId="19" type="noConversion"/>
  </si>
  <si>
    <t>蕃茄</t>
    <phoneticPr fontId="19" type="noConversion"/>
  </si>
  <si>
    <t>木耳</t>
    <phoneticPr fontId="19" type="noConversion"/>
  </si>
  <si>
    <t>海芽</t>
    <phoneticPr fontId="19" type="noConversion"/>
  </si>
  <si>
    <t>薑絲</t>
    <phoneticPr fontId="19" type="noConversion"/>
  </si>
  <si>
    <t>淺色蔬菜</t>
    <phoneticPr fontId="19" type="noConversion"/>
  </si>
  <si>
    <t>豆</t>
    <phoneticPr fontId="19" type="noConversion"/>
  </si>
  <si>
    <t>杏鮑菇</t>
    <phoneticPr fontId="19" type="noConversion"/>
  </si>
  <si>
    <t>菜頭</t>
    <phoneticPr fontId="19" type="noConversion"/>
  </si>
  <si>
    <t>豆腐</t>
    <phoneticPr fontId="19" type="noConversion"/>
  </si>
  <si>
    <t>豆芽菜</t>
    <phoneticPr fontId="19" type="noConversion"/>
  </si>
  <si>
    <t>粉絲</t>
    <phoneticPr fontId="19" type="noConversion"/>
  </si>
  <si>
    <t>筍絲</t>
    <phoneticPr fontId="19" type="noConversion"/>
  </si>
  <si>
    <t>木耳</t>
    <phoneticPr fontId="19" type="noConversion"/>
  </si>
  <si>
    <t>煮</t>
    <phoneticPr fontId="19" type="noConversion"/>
  </si>
  <si>
    <t>上肉片</t>
    <phoneticPr fontId="19" type="noConversion"/>
  </si>
  <si>
    <t>蔬菜</t>
    <phoneticPr fontId="19" type="noConversion"/>
  </si>
  <si>
    <t>青豆仁</t>
    <phoneticPr fontId="19" type="noConversion"/>
  </si>
  <si>
    <t>深色蔬菜</t>
    <phoneticPr fontId="19" type="noConversion"/>
  </si>
  <si>
    <t>炸</t>
    <phoneticPr fontId="19" type="noConversion"/>
  </si>
  <si>
    <t>翅小腿</t>
    <phoneticPr fontId="19" type="noConversion"/>
  </si>
  <si>
    <t>蒸</t>
    <phoneticPr fontId="19" type="noConversion"/>
  </si>
  <si>
    <t>黑輪</t>
    <phoneticPr fontId="19" type="noConversion"/>
  </si>
  <si>
    <t>淺色蔬菜</t>
    <phoneticPr fontId="19" type="noConversion"/>
  </si>
  <si>
    <t>榨菜絲</t>
    <phoneticPr fontId="19" type="noConversion"/>
  </si>
  <si>
    <t>上肉絲</t>
    <phoneticPr fontId="19" type="noConversion"/>
  </si>
  <si>
    <t>豬肉</t>
    <phoneticPr fontId="19" type="noConversion"/>
  </si>
  <si>
    <t>白菜</t>
    <phoneticPr fontId="19" type="noConversion"/>
  </si>
  <si>
    <t>炒</t>
    <phoneticPr fontId="19" type="noConversion"/>
  </si>
  <si>
    <t>金針菇</t>
    <phoneticPr fontId="19" type="noConversion"/>
  </si>
  <si>
    <t>白精靈菇</t>
    <phoneticPr fontId="19" type="noConversion"/>
  </si>
  <si>
    <t>(炸)雞腿</t>
    <phoneticPr fontId="19" type="noConversion"/>
  </si>
  <si>
    <t>芋頭</t>
    <phoneticPr fontId="19" type="noConversion"/>
  </si>
  <si>
    <t>粉絲</t>
    <phoneticPr fontId="19" type="noConversion"/>
  </si>
  <si>
    <t>紅蘿蔔</t>
    <phoneticPr fontId="19" type="noConversion"/>
  </si>
  <si>
    <t>雞丁</t>
    <phoneticPr fontId="19" type="noConversion"/>
  </si>
  <si>
    <t>珊瑚菇</t>
    <phoneticPr fontId="19" type="noConversion"/>
  </si>
  <si>
    <t>蒸.炒</t>
    <phoneticPr fontId="19" type="noConversion"/>
  </si>
  <si>
    <t>滷</t>
    <phoneticPr fontId="19" type="noConversion"/>
  </si>
  <si>
    <t>三杯杏鮑菇</t>
    <phoneticPr fontId="19" type="noConversion"/>
  </si>
  <si>
    <t>海帶結</t>
    <phoneticPr fontId="19" type="noConversion"/>
  </si>
  <si>
    <t>花生</t>
    <phoneticPr fontId="19" type="noConversion"/>
  </si>
  <si>
    <t>肉燥干丁(豆)</t>
    <phoneticPr fontId="19" type="noConversion"/>
  </si>
  <si>
    <t>滷白菜</t>
    <phoneticPr fontId="19" type="noConversion"/>
  </si>
  <si>
    <t>上絞肉</t>
    <phoneticPr fontId="19" type="noConversion"/>
  </si>
  <si>
    <t>豆干</t>
    <phoneticPr fontId="19" type="noConversion"/>
  </si>
  <si>
    <t>豆</t>
    <phoneticPr fontId="19" type="noConversion"/>
  </si>
  <si>
    <t>小丸子湯(加)</t>
    <phoneticPr fontId="19" type="noConversion"/>
  </si>
  <si>
    <t>加</t>
    <phoneticPr fontId="19" type="noConversion"/>
  </si>
  <si>
    <t>蘿蔔燒肉</t>
    <phoneticPr fontId="19" type="noConversion"/>
  </si>
  <si>
    <t>白蘿蔔</t>
    <phoneticPr fontId="19" type="noConversion"/>
  </si>
  <si>
    <t>味噌</t>
    <phoneticPr fontId="19" type="noConversion"/>
  </si>
  <si>
    <t>豆腐</t>
    <phoneticPr fontId="19" type="noConversion"/>
  </si>
  <si>
    <t>粉絲湯</t>
    <phoneticPr fontId="19" type="noConversion"/>
  </si>
  <si>
    <t>雞蛋</t>
    <phoneticPr fontId="19" type="noConversion"/>
  </si>
  <si>
    <t>4月1日(五)</t>
    <phoneticPr fontId="19" type="noConversion"/>
  </si>
  <si>
    <t>4月4日(一)</t>
    <phoneticPr fontId="19" type="noConversion"/>
  </si>
  <si>
    <t>4月5日(二)</t>
    <phoneticPr fontId="19" type="noConversion"/>
  </si>
  <si>
    <t>4月6日(三)</t>
    <phoneticPr fontId="19" type="noConversion"/>
  </si>
  <si>
    <t>4月7日(四)</t>
    <phoneticPr fontId="19" type="noConversion"/>
  </si>
  <si>
    <t>4月8日(五)</t>
    <phoneticPr fontId="19" type="noConversion"/>
  </si>
  <si>
    <t>4月11日(一)</t>
    <phoneticPr fontId="19" type="noConversion"/>
  </si>
  <si>
    <t>4月12日(二)</t>
    <phoneticPr fontId="19" type="noConversion"/>
  </si>
  <si>
    <t>4月13日(三)</t>
    <phoneticPr fontId="19" type="noConversion"/>
  </si>
  <si>
    <t>4月14日(四)</t>
    <phoneticPr fontId="19" type="noConversion"/>
  </si>
  <si>
    <t>4月15日(五)</t>
    <phoneticPr fontId="19" type="noConversion"/>
  </si>
  <si>
    <t>4月18日(一)</t>
    <phoneticPr fontId="19" type="noConversion"/>
  </si>
  <si>
    <t>4月19日(二)</t>
    <phoneticPr fontId="19" type="noConversion"/>
  </si>
  <si>
    <t>4月20日(三)</t>
    <phoneticPr fontId="19" type="noConversion"/>
  </si>
  <si>
    <t>4月21日(四)</t>
    <phoneticPr fontId="19" type="noConversion"/>
  </si>
  <si>
    <t>4月22日(五)</t>
    <phoneticPr fontId="19" type="noConversion"/>
  </si>
  <si>
    <t>4月25日(一)</t>
    <phoneticPr fontId="19" type="noConversion"/>
  </si>
  <si>
    <t>4月26日(二)</t>
    <phoneticPr fontId="19" type="noConversion"/>
  </si>
  <si>
    <t>4月27日(三)</t>
    <phoneticPr fontId="19" type="noConversion"/>
  </si>
  <si>
    <t>4月28日(四)</t>
    <phoneticPr fontId="19" type="noConversion"/>
  </si>
  <si>
    <t>4月29日(五)</t>
    <phoneticPr fontId="19" type="noConversion"/>
  </si>
  <si>
    <t>川燙</t>
    <phoneticPr fontId="19" type="noConversion"/>
  </si>
  <si>
    <t>煮</t>
    <phoneticPr fontId="19" type="noConversion"/>
  </si>
  <si>
    <t>兒童節.清明節</t>
    <phoneticPr fontId="19" type="noConversion"/>
  </si>
  <si>
    <t>補假</t>
    <phoneticPr fontId="19" type="noConversion"/>
  </si>
  <si>
    <t>義大利麵</t>
    <phoneticPr fontId="19" type="noConversion"/>
  </si>
  <si>
    <t>紅燒豬腩</t>
    <phoneticPr fontId="19" type="noConversion"/>
  </si>
  <si>
    <t>台式炒麵</t>
    <phoneticPr fontId="19" type="noConversion"/>
  </si>
  <si>
    <t>醬汁水餃(冷)</t>
    <phoneticPr fontId="19" type="noConversion"/>
  </si>
  <si>
    <t>三杯雞</t>
    <phoneticPr fontId="19" type="noConversion"/>
  </si>
  <si>
    <t>菜頭粿(冷)</t>
    <phoneticPr fontId="19" type="noConversion"/>
  </si>
  <si>
    <t>佛跳牆</t>
    <phoneticPr fontId="19" type="noConversion"/>
  </si>
  <si>
    <t>台式炒飯</t>
    <phoneticPr fontId="19" type="noConversion"/>
  </si>
  <si>
    <t>油麵</t>
    <phoneticPr fontId="19" type="noConversion"/>
  </si>
  <si>
    <t>上絞肉</t>
    <phoneticPr fontId="19" type="noConversion"/>
  </si>
  <si>
    <t>番茄</t>
    <phoneticPr fontId="19" type="noConversion"/>
  </si>
  <si>
    <t>洋蔥</t>
    <phoneticPr fontId="19" type="noConversion"/>
  </si>
  <si>
    <t>豆芽菜</t>
    <phoneticPr fontId="19" type="noConversion"/>
  </si>
  <si>
    <t>冷</t>
    <phoneticPr fontId="19" type="noConversion"/>
  </si>
  <si>
    <t>油蔥酥</t>
    <phoneticPr fontId="19" type="noConversion"/>
  </si>
  <si>
    <t>豆腐</t>
    <phoneticPr fontId="19" type="noConversion"/>
  </si>
  <si>
    <t>豆</t>
    <phoneticPr fontId="19" type="noConversion"/>
  </si>
  <si>
    <t>烤</t>
    <phoneticPr fontId="19" type="noConversion"/>
  </si>
  <si>
    <t>菜頭粿</t>
    <phoneticPr fontId="19" type="noConversion"/>
  </si>
  <si>
    <t>雞蛋</t>
    <phoneticPr fontId="19" type="noConversion"/>
  </si>
  <si>
    <t>紅蘿蔔</t>
    <phoneticPr fontId="19" type="noConversion"/>
  </si>
  <si>
    <t>紅蘿蔔</t>
    <phoneticPr fontId="19" type="noConversion"/>
  </si>
  <si>
    <t>雞肉</t>
    <phoneticPr fontId="19" type="noConversion"/>
  </si>
  <si>
    <t>淺色蔬菜</t>
    <phoneticPr fontId="19" type="noConversion"/>
  </si>
  <si>
    <t>海芽</t>
    <phoneticPr fontId="19" type="noConversion"/>
  </si>
  <si>
    <t>甜不辣</t>
    <phoneticPr fontId="19" type="noConversion"/>
  </si>
  <si>
    <t>雞蛋</t>
    <phoneticPr fontId="19" type="noConversion"/>
  </si>
  <si>
    <t>煮</t>
    <phoneticPr fontId="19" type="noConversion"/>
  </si>
  <si>
    <t>筍干</t>
    <phoneticPr fontId="19" type="noConversion"/>
  </si>
  <si>
    <t>醃</t>
    <phoneticPr fontId="19" type="noConversion"/>
  </si>
  <si>
    <t>上肉絲</t>
    <phoneticPr fontId="19" type="noConversion"/>
  </si>
  <si>
    <t>筍干肉絲(醃)</t>
    <phoneticPr fontId="19" type="noConversion"/>
  </si>
  <si>
    <t>香(烤)雞翅</t>
    <phoneticPr fontId="19" type="noConversion"/>
  </si>
  <si>
    <t>菜頭粿(冷)</t>
    <phoneticPr fontId="19" type="noConversion"/>
  </si>
  <si>
    <t>雞翅</t>
    <phoneticPr fontId="19" type="noConversion"/>
  </si>
  <si>
    <t>烤</t>
    <phoneticPr fontId="19" type="noConversion"/>
  </si>
  <si>
    <t>冷</t>
    <phoneticPr fontId="19" type="noConversion"/>
  </si>
  <si>
    <t>菜頭粿</t>
    <phoneticPr fontId="19" type="noConversion"/>
  </si>
  <si>
    <t>香Q米飯</t>
    <phoneticPr fontId="19" type="noConversion"/>
  </si>
  <si>
    <t>香雞排(烤)</t>
    <phoneticPr fontId="19" type="noConversion"/>
  </si>
  <si>
    <t>咖哩雞</t>
    <phoneticPr fontId="19" type="noConversion"/>
  </si>
  <si>
    <t>黑胡椒豬柳</t>
    <phoneticPr fontId="19" type="noConversion"/>
  </si>
  <si>
    <t>川燙.炒</t>
    <phoneticPr fontId="19" type="noConversion"/>
  </si>
  <si>
    <t>米</t>
    <phoneticPr fontId="19" type="noConversion"/>
  </si>
  <si>
    <t>水餃</t>
    <phoneticPr fontId="19" type="noConversion"/>
  </si>
  <si>
    <t>冷</t>
    <phoneticPr fontId="19" type="noConversion"/>
  </si>
  <si>
    <t>炸</t>
    <phoneticPr fontId="19" type="noConversion"/>
  </si>
  <si>
    <t>雞腿</t>
    <phoneticPr fontId="19" type="noConversion"/>
  </si>
  <si>
    <t>炸</t>
    <phoneticPr fontId="19" type="noConversion"/>
  </si>
  <si>
    <t>深色蔬菜</t>
    <phoneticPr fontId="19" type="noConversion"/>
  </si>
  <si>
    <t>茶碗蒸</t>
    <phoneticPr fontId="19" type="noConversion"/>
  </si>
  <si>
    <t>蒜泥白肉</t>
    <phoneticPr fontId="19" type="noConversion"/>
  </si>
  <si>
    <t>米血黑輪(加)</t>
    <phoneticPr fontId="19" type="noConversion"/>
  </si>
  <si>
    <t>翅小腿(烤)</t>
    <phoneticPr fontId="19" type="noConversion"/>
  </si>
  <si>
    <t>米血甜不辣(加)</t>
    <phoneticPr fontId="19" type="noConversion"/>
  </si>
  <si>
    <t>魚塊</t>
    <phoneticPr fontId="19" type="noConversion"/>
  </si>
  <si>
    <t>海</t>
    <phoneticPr fontId="19" type="noConversion"/>
  </si>
  <si>
    <t>上絞肉</t>
    <phoneticPr fontId="19" type="noConversion"/>
  </si>
  <si>
    <t>蒸</t>
    <phoneticPr fontId="19" type="noConversion"/>
  </si>
  <si>
    <t>米</t>
    <phoneticPr fontId="19" type="noConversion"/>
  </si>
  <si>
    <t>炸</t>
    <phoneticPr fontId="19" type="noConversion"/>
  </si>
  <si>
    <t>花枝圈</t>
    <phoneticPr fontId="19" type="noConversion"/>
  </si>
  <si>
    <t>海</t>
    <phoneticPr fontId="19" type="noConversion"/>
  </si>
  <si>
    <t>烤</t>
    <phoneticPr fontId="19" type="noConversion"/>
  </si>
  <si>
    <t>翅小腿</t>
    <phoneticPr fontId="19" type="noConversion"/>
  </si>
  <si>
    <t>雞腿</t>
    <phoneticPr fontId="19" type="noConversion"/>
  </si>
  <si>
    <t>滷</t>
    <phoneticPr fontId="19" type="noConversion"/>
  </si>
  <si>
    <t>米血</t>
    <phoneticPr fontId="19" type="noConversion"/>
  </si>
  <si>
    <t>黑輪</t>
    <phoneticPr fontId="19" type="noConversion"/>
  </si>
  <si>
    <t>加</t>
    <phoneticPr fontId="19" type="noConversion"/>
  </si>
  <si>
    <t>上肉片</t>
    <phoneticPr fontId="19" type="noConversion"/>
  </si>
  <si>
    <t>海</t>
    <phoneticPr fontId="19" type="noConversion"/>
  </si>
  <si>
    <t>煮</t>
    <phoneticPr fontId="19" type="noConversion"/>
  </si>
  <si>
    <t>土魠魚(海)(炸)</t>
    <phoneticPr fontId="19" type="noConversion"/>
  </si>
  <si>
    <t>洋芋四色</t>
    <phoneticPr fontId="19" type="noConversion"/>
  </si>
  <si>
    <t>五香滷蛋</t>
    <phoneticPr fontId="19" type="noConversion"/>
  </si>
  <si>
    <t>洋芋</t>
    <phoneticPr fontId="19" type="noConversion"/>
  </si>
  <si>
    <t>青豆仁</t>
    <phoneticPr fontId="19" type="noConversion"/>
  </si>
  <si>
    <t>紅蘿蔔</t>
    <phoneticPr fontId="19" type="noConversion"/>
  </si>
  <si>
    <t>雞蛋</t>
    <phoneticPr fontId="19" type="noConversion"/>
  </si>
  <si>
    <t>土魠魚</t>
    <phoneticPr fontId="19" type="noConversion"/>
  </si>
  <si>
    <t>粉絲</t>
    <phoneticPr fontId="19" type="noConversion"/>
  </si>
  <si>
    <t>豆芽菜</t>
    <phoneticPr fontId="19" type="noConversion"/>
  </si>
  <si>
    <t>雞里肌</t>
    <phoneticPr fontId="19" type="noConversion"/>
  </si>
  <si>
    <t>宮保高麗菜</t>
    <phoneticPr fontId="19" type="noConversion"/>
  </si>
  <si>
    <t>高麗菜</t>
    <phoneticPr fontId="19" type="noConversion"/>
  </si>
  <si>
    <t>蛋</t>
    <phoneticPr fontId="19" type="noConversion"/>
  </si>
  <si>
    <t>蛋花湯</t>
    <phoneticPr fontId="19" type="noConversion"/>
  </si>
  <si>
    <t>105年4月第一週菜單明細(永靖國小-承富)</t>
    <phoneticPr fontId="19" type="noConversion"/>
  </si>
  <si>
    <t>105年4月第二週菜單明細(永靖國小-承富)</t>
    <phoneticPr fontId="19" type="noConversion"/>
  </si>
  <si>
    <t>105年4月第三週菜單明細(永靖國小-承富)</t>
    <phoneticPr fontId="19" type="noConversion"/>
  </si>
  <si>
    <t>105年4月第四週菜單明細(永靖國小-承富)</t>
    <phoneticPr fontId="19" type="noConversion"/>
  </si>
  <si>
    <t>105年4月第五週菜單明細(永靖國小-承富)</t>
    <phoneticPr fontId="19" type="noConversion"/>
  </si>
  <si>
    <t>味噌湯(豆)/全脂乳品</t>
    <phoneticPr fontId="19" type="noConversion"/>
  </si>
  <si>
    <t>海芽薑絲湯/全脂乳品</t>
    <phoneticPr fontId="19" type="noConversion"/>
  </si>
  <si>
    <t>蛋花湯/全脂乳品</t>
    <phoneticPr fontId="19" type="noConversion"/>
  </si>
  <si>
    <t>全脂乳品</t>
    <phoneticPr fontId="19" type="noConversion"/>
  </si>
  <si>
    <t>杏鮑菇燒雞</t>
    <phoneticPr fontId="19" type="noConversion"/>
  </si>
  <si>
    <t>杏鮑菇</t>
    <phoneticPr fontId="19" type="noConversion"/>
  </si>
  <si>
    <t>雞丁</t>
    <phoneticPr fontId="19" type="noConversion"/>
  </si>
  <si>
    <t>鹽酥雞(炸)</t>
    <phoneticPr fontId="19" type="noConversion"/>
  </si>
  <si>
    <t>雞丁</t>
    <phoneticPr fontId="19" type="noConversion"/>
  </si>
  <si>
    <t>什錦竹筍</t>
    <phoneticPr fontId="19" type="noConversion"/>
  </si>
  <si>
    <t>木耳</t>
    <phoneticPr fontId="19" type="noConversion"/>
  </si>
  <si>
    <t>紅蘿蔔</t>
    <phoneticPr fontId="19" type="noConversion"/>
  </si>
  <si>
    <t>塔香海帶根</t>
    <phoneticPr fontId="19" type="noConversion"/>
  </si>
  <si>
    <t>麵線糊湯(芡)</t>
    <phoneticPr fontId="19" type="noConversion"/>
  </si>
  <si>
    <t>紅麵線</t>
    <phoneticPr fontId="19" type="noConversion"/>
  </si>
  <si>
    <t>筍絲</t>
    <phoneticPr fontId="19" type="noConversion"/>
  </si>
  <si>
    <t>雞蛋</t>
    <phoneticPr fontId="19" type="noConversion"/>
  </si>
  <si>
    <t>海帶根</t>
    <phoneticPr fontId="19" type="noConversion"/>
  </si>
  <si>
    <t>醬汁(豆)腐</t>
    <phoneticPr fontId="19" type="noConversion"/>
  </si>
  <si>
    <t>豆腐</t>
    <phoneticPr fontId="19" type="noConversion"/>
  </si>
  <si>
    <t>豆</t>
    <phoneticPr fontId="19" type="noConversion"/>
  </si>
  <si>
    <t>小丸子片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</si>
</sst>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4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b/>
      <sz val="16"/>
      <color rgb="FF7030A0"/>
      <name val="標楷體"/>
      <family val="4"/>
      <charset val="136"/>
    </font>
    <font>
      <sz val="16"/>
      <color rgb="FF0070C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/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56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19" xfId="0" applyFont="1" applyFill="1" applyBorder="1" applyAlignment="1">
      <alignment vertical="center" textRotation="180" shrinkToFit="1"/>
    </xf>
    <xf numFmtId="0" fontId="28" fillId="0" borderId="19" xfId="0" applyFont="1" applyBorder="1" applyAlignment="1">
      <alignment horizontal="left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1" xfId="0" applyFont="1" applyBorder="1">
      <alignment vertical="center"/>
    </xf>
    <xf numFmtId="0" fontId="28" fillId="0" borderId="19" xfId="0" applyFont="1" applyBorder="1" applyAlignment="1">
      <alignment horizontal="left" vertical="center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2" xfId="0" applyFont="1" applyBorder="1" applyAlignment="1">
      <alignment horizontal="right"/>
    </xf>
    <xf numFmtId="0" fontId="23" fillId="0" borderId="23" xfId="0" applyFont="1" applyFill="1" applyBorder="1" applyAlignment="1">
      <alignment vertical="center" textRotation="180" shrinkToFit="1"/>
    </xf>
    <xf numFmtId="0" fontId="28" fillId="0" borderId="23" xfId="0" applyFont="1" applyBorder="1" applyAlignment="1">
      <alignment horizontal="left"/>
    </xf>
    <xf numFmtId="0" fontId="28" fillId="0" borderId="15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1" xfId="0" applyFont="1" applyBorder="1">
      <alignment vertical="center"/>
    </xf>
    <xf numFmtId="0" fontId="24" fillId="0" borderId="24" xfId="0" applyFont="1" applyBorder="1" applyAlignment="1">
      <alignment horizontal="center" vertical="center" shrinkToFit="1"/>
    </xf>
    <xf numFmtId="0" fontId="23" fillId="0" borderId="25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1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Fill="1">
      <alignment vertical="center"/>
    </xf>
    <xf numFmtId="0" fontId="24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21" fillId="0" borderId="0" xfId="19" applyFont="1"/>
    <xf numFmtId="0" fontId="36" fillId="0" borderId="0" xfId="19" applyFont="1"/>
    <xf numFmtId="0" fontId="35" fillId="0" borderId="33" xfId="19" applyFont="1" applyBorder="1"/>
    <xf numFmtId="0" fontId="35" fillId="0" borderId="34" xfId="19" applyFont="1" applyBorder="1"/>
    <xf numFmtId="0" fontId="35" fillId="0" borderId="41" xfId="19" applyFont="1" applyBorder="1"/>
    <xf numFmtId="0" fontId="35" fillId="0" borderId="42" xfId="19" applyFont="1" applyBorder="1"/>
    <xf numFmtId="0" fontId="34" fillId="0" borderId="0" xfId="0" applyFont="1" applyBorder="1" applyAlignment="1">
      <alignment vertical="center"/>
    </xf>
    <xf numFmtId="0" fontId="23" fillId="0" borderId="19" xfId="0" applyFont="1" applyFill="1" applyBorder="1" applyAlignment="1">
      <alignment vertical="center" textRotation="255" shrinkToFit="1"/>
    </xf>
    <xf numFmtId="0" fontId="22" fillId="0" borderId="0" xfId="19" applyFont="1"/>
    <xf numFmtId="0" fontId="23" fillId="0" borderId="19" xfId="0" applyFont="1" applyFill="1" applyBorder="1" applyAlignment="1">
      <alignment vertical="center" shrinkToFit="1"/>
    </xf>
    <xf numFmtId="0" fontId="35" fillId="0" borderId="42" xfId="19" applyFont="1" applyBorder="1" applyAlignment="1">
      <alignment horizontal="center"/>
    </xf>
    <xf numFmtId="0" fontId="35" fillId="0" borderId="34" xfId="19" applyFont="1" applyBorder="1" applyAlignment="1">
      <alignment horizontal="center"/>
    </xf>
    <xf numFmtId="0" fontId="35" fillId="0" borderId="43" xfId="19" applyFont="1" applyBorder="1" applyAlignment="1">
      <alignment horizontal="center"/>
    </xf>
    <xf numFmtId="0" fontId="35" fillId="0" borderId="35" xfId="19" applyFont="1" applyBorder="1" applyAlignment="1">
      <alignment horizontal="center"/>
    </xf>
    <xf numFmtId="0" fontId="35" fillId="0" borderId="47" xfId="19" applyFont="1" applyBorder="1" applyAlignment="1">
      <alignment horizontal="center"/>
    </xf>
    <xf numFmtId="0" fontId="35" fillId="0" borderId="56" xfId="19" applyFont="1" applyBorder="1" applyAlignment="1">
      <alignment horizontal="center"/>
    </xf>
    <xf numFmtId="0" fontId="28" fillId="0" borderId="44" xfId="0" applyFont="1" applyBorder="1">
      <alignment vertical="center"/>
    </xf>
    <xf numFmtId="0" fontId="28" fillId="0" borderId="57" xfId="0" applyFont="1" applyBorder="1" applyAlignment="1">
      <alignment horizontal="left" vertical="center"/>
    </xf>
    <xf numFmtId="0" fontId="28" fillId="0" borderId="46" xfId="0" applyFont="1" applyBorder="1" applyAlignment="1">
      <alignment horizontal="right"/>
    </xf>
    <xf numFmtId="0" fontId="28" fillId="0" borderId="58" xfId="0" applyFont="1" applyBorder="1" applyAlignment="1">
      <alignment horizontal="left"/>
    </xf>
    <xf numFmtId="0" fontId="28" fillId="0" borderId="46" xfId="0" applyFont="1" applyBorder="1">
      <alignment vertical="center"/>
    </xf>
    <xf numFmtId="0" fontId="28" fillId="0" borderId="58" xfId="0" applyFont="1" applyBorder="1" applyAlignment="1">
      <alignment horizontal="left" vertical="center"/>
    </xf>
    <xf numFmtId="0" fontId="28" fillId="0" borderId="47" xfId="0" applyFont="1" applyBorder="1" applyAlignment="1">
      <alignment horizontal="right"/>
    </xf>
    <xf numFmtId="0" fontId="28" fillId="0" borderId="59" xfId="0" applyFont="1" applyBorder="1" applyAlignment="1">
      <alignment horizontal="left"/>
    </xf>
    <xf numFmtId="0" fontId="28" fillId="0" borderId="0" xfId="0" applyFont="1" applyFill="1" applyBorder="1" applyAlignment="1">
      <alignment horizontal="center" shrinkToFit="1"/>
    </xf>
    <xf numFmtId="0" fontId="28" fillId="0" borderId="0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top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shrinkToFit="1"/>
    </xf>
    <xf numFmtId="0" fontId="23" fillId="0" borderId="19" xfId="0" applyFont="1" applyFill="1" applyBorder="1" applyAlignment="1">
      <alignment horizontal="left" vertical="center" textRotation="180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61" xfId="0" applyFont="1" applyBorder="1" applyAlignment="1">
      <alignment horizontal="left" vertical="center" shrinkToFit="1"/>
    </xf>
    <xf numFmtId="0" fontId="28" fillId="0" borderId="68" xfId="0" applyFont="1" applyBorder="1" applyAlignment="1">
      <alignment horizontal="center" vertical="center" textRotation="255"/>
    </xf>
    <xf numFmtId="0" fontId="22" fillId="0" borderId="69" xfId="0" applyFont="1" applyBorder="1" applyAlignment="1">
      <alignment vertical="center" textRotation="255"/>
    </xf>
    <xf numFmtId="0" fontId="22" fillId="0" borderId="70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 vertical="center" textRotation="255"/>
    </xf>
    <xf numFmtId="0" fontId="28" fillId="0" borderId="70" xfId="0" applyFont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center"/>
    </xf>
    <xf numFmtId="0" fontId="28" fillId="0" borderId="75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0" fontId="28" fillId="0" borderId="77" xfId="0" applyFont="1" applyFill="1" applyBorder="1" applyAlignment="1">
      <alignment horizontal="center" vertical="center"/>
    </xf>
    <xf numFmtId="0" fontId="28" fillId="0" borderId="77" xfId="0" applyFont="1" applyFill="1" applyBorder="1" applyAlignment="1">
      <alignment horizontal="center"/>
    </xf>
    <xf numFmtId="0" fontId="29" fillId="0" borderId="74" xfId="0" applyFont="1" applyFill="1" applyBorder="1" applyAlignment="1">
      <alignment horizontal="center" vertical="center" shrinkToFit="1"/>
    </xf>
    <xf numFmtId="0" fontId="29" fillId="0" borderId="76" xfId="0" applyFont="1" applyFill="1" applyBorder="1" applyAlignment="1">
      <alignment horizontal="center" vertical="center" shrinkToFit="1"/>
    </xf>
    <xf numFmtId="0" fontId="28" fillId="0" borderId="74" xfId="0" applyFont="1" applyFill="1" applyBorder="1" applyAlignment="1">
      <alignment horizontal="center"/>
    </xf>
    <xf numFmtId="0" fontId="28" fillId="0" borderId="76" xfId="0" applyFont="1" applyFill="1" applyBorder="1" applyAlignment="1">
      <alignment horizontal="center"/>
    </xf>
    <xf numFmtId="0" fontId="24" fillId="0" borderId="74" xfId="0" applyFont="1" applyFill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9" fillId="0" borderId="78" xfId="0" applyFont="1" applyFill="1" applyBorder="1" applyAlignment="1">
      <alignment horizontal="center" vertical="center" shrinkToFit="1"/>
    </xf>
    <xf numFmtId="0" fontId="29" fillId="0" borderId="79" xfId="0" applyFont="1" applyBorder="1" applyAlignment="1">
      <alignment horizontal="right"/>
    </xf>
    <xf numFmtId="0" fontId="23" fillId="0" borderId="80" xfId="0" applyFont="1" applyFill="1" applyBorder="1" applyAlignment="1">
      <alignment vertical="center" textRotation="180" shrinkToFit="1"/>
    </xf>
    <xf numFmtId="0" fontId="23" fillId="0" borderId="80" xfId="0" applyFont="1" applyBorder="1" applyAlignment="1">
      <alignment horizontal="left" vertical="center" shrinkToFit="1"/>
    </xf>
    <xf numFmtId="0" fontId="28" fillId="0" borderId="81" xfId="0" applyFont="1" applyBorder="1" applyAlignment="1">
      <alignment horizontal="right"/>
    </xf>
    <xf numFmtId="0" fontId="28" fillId="0" borderId="82" xfId="0" applyFont="1" applyBorder="1" applyAlignment="1">
      <alignment horizontal="left"/>
    </xf>
    <xf numFmtId="0" fontId="28" fillId="0" borderId="80" xfId="0" applyFont="1" applyBorder="1" applyAlignment="1">
      <alignment horizontal="left"/>
    </xf>
    <xf numFmtId="0" fontId="28" fillId="0" borderId="83" xfId="0" applyFont="1" applyFill="1" applyBorder="1" applyAlignment="1">
      <alignment horizontal="center" vertical="center"/>
    </xf>
    <xf numFmtId="0" fontId="23" fillId="0" borderId="84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24" borderId="85" xfId="0" applyFont="1" applyFill="1" applyBorder="1" applyAlignment="1">
      <alignment horizontal="center" vertical="center" shrinkToFit="1"/>
    </xf>
    <xf numFmtId="0" fontId="23" fillId="24" borderId="86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23" fillId="0" borderId="61" xfId="0" applyFont="1" applyFill="1" applyBorder="1" applyAlignment="1">
      <alignment vertical="center" textRotation="180" shrinkToFit="1"/>
    </xf>
    <xf numFmtId="0" fontId="28" fillId="0" borderId="26" xfId="0" applyFont="1" applyFill="1" applyBorder="1" applyAlignment="1">
      <alignment horizontal="center" vertical="top"/>
    </xf>
    <xf numFmtId="0" fontId="28" fillId="0" borderId="88" xfId="0" applyFont="1" applyBorder="1" applyAlignment="1">
      <alignment horizontal="left" vertical="center"/>
    </xf>
    <xf numFmtId="0" fontId="28" fillId="0" borderId="89" xfId="0" applyFont="1" applyBorder="1" applyAlignment="1">
      <alignment horizontal="left" vertical="center"/>
    </xf>
    <xf numFmtId="0" fontId="28" fillId="0" borderId="90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left" vertical="center" shrinkToFit="1"/>
    </xf>
    <xf numFmtId="0" fontId="23" fillId="0" borderId="44" xfId="0" applyFont="1" applyBorder="1" applyAlignment="1">
      <alignment horizontal="left" vertical="center" shrinkToFit="1"/>
    </xf>
    <xf numFmtId="0" fontId="23" fillId="0" borderId="84" xfId="0" applyFont="1" applyFill="1" applyBorder="1" applyAlignment="1">
      <alignment vertical="center" textRotation="180" shrinkToFit="1"/>
    </xf>
    <xf numFmtId="0" fontId="23" fillId="0" borderId="91" xfId="0" applyFont="1" applyBorder="1" applyAlignment="1">
      <alignment horizontal="left" vertical="center" shrinkToFit="1"/>
    </xf>
    <xf numFmtId="0" fontId="23" fillId="0" borderId="88" xfId="0" applyFont="1" applyFill="1" applyBorder="1" applyAlignment="1">
      <alignment horizontal="left" vertical="center" shrinkToFit="1"/>
    </xf>
    <xf numFmtId="0" fontId="23" fillId="0" borderId="88" xfId="0" applyFont="1" applyBorder="1" applyAlignment="1">
      <alignment horizontal="left" vertical="center" shrinkToFit="1"/>
    </xf>
    <xf numFmtId="0" fontId="21" fillId="0" borderId="5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38" fillId="0" borderId="51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8" fillId="0" borderId="58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37" fillId="0" borderId="44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178" fontId="21" fillId="0" borderId="65" xfId="0" applyNumberFormat="1" applyFont="1" applyBorder="1" applyAlignment="1">
      <alignment horizontal="center" vertical="center" wrapText="1"/>
    </xf>
    <xf numFmtId="178" fontId="21" fillId="0" borderId="63" xfId="0" applyNumberFormat="1" applyFont="1" applyBorder="1" applyAlignment="1">
      <alignment horizontal="center" vertical="center" wrapText="1"/>
    </xf>
    <xf numFmtId="178" fontId="21" fillId="0" borderId="64" xfId="0" applyNumberFormat="1" applyFont="1" applyBorder="1" applyAlignment="1">
      <alignment horizontal="center" vertical="center" wrapText="1"/>
    </xf>
    <xf numFmtId="178" fontId="21" fillId="0" borderId="61" xfId="0" applyNumberFormat="1" applyFont="1" applyBorder="1" applyAlignment="1">
      <alignment horizontal="center" vertical="center" wrapText="1"/>
    </xf>
    <xf numFmtId="178" fontId="21" fillId="0" borderId="46" xfId="0" applyNumberFormat="1" applyFont="1" applyBorder="1" applyAlignment="1">
      <alignment horizontal="center" vertical="center" wrapText="1"/>
    </xf>
    <xf numFmtId="178" fontId="21" fillId="0" borderId="62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38" fillId="0" borderId="46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178" fontId="21" fillId="0" borderId="60" xfId="0" applyNumberFormat="1" applyFont="1" applyBorder="1" applyAlignment="1">
      <alignment horizontal="center" vertical="center" wrapText="1"/>
    </xf>
    <xf numFmtId="178" fontId="21" fillId="0" borderId="37" xfId="0" applyNumberFormat="1" applyFont="1" applyBorder="1" applyAlignment="1">
      <alignment horizontal="center" vertical="center" wrapText="1"/>
    </xf>
    <xf numFmtId="178" fontId="21" fillId="0" borderId="38" xfId="0" applyNumberFormat="1" applyFont="1" applyBorder="1" applyAlignment="1">
      <alignment horizontal="center" vertical="center" wrapText="1"/>
    </xf>
    <xf numFmtId="178" fontId="21" fillId="0" borderId="39" xfId="0" applyNumberFormat="1" applyFont="1" applyBorder="1" applyAlignment="1">
      <alignment horizontal="center" vertical="center" wrapText="1"/>
    </xf>
    <xf numFmtId="0" fontId="21" fillId="0" borderId="0" xfId="19" applyFont="1" applyAlignment="1">
      <alignment horizontal="left"/>
    </xf>
    <xf numFmtId="0" fontId="21" fillId="0" borderId="0" xfId="19" applyFont="1" applyBorder="1" applyAlignment="1">
      <alignment horizontal="left"/>
    </xf>
    <xf numFmtId="178" fontId="21" fillId="0" borderId="66" xfId="0" applyNumberFormat="1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shrinkToFit="1"/>
    </xf>
    <xf numFmtId="178" fontId="21" fillId="0" borderId="40" xfId="0" applyNumberFormat="1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1" xfId="0" applyFont="1" applyFill="1" applyBorder="1" applyAlignment="1">
      <alignment horizontal="center" vertical="center" wrapText="1" shrinkToFit="1"/>
    </xf>
    <xf numFmtId="0" fontId="23" fillId="0" borderId="19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textRotation="255" shrinkToFit="1"/>
    </xf>
    <xf numFmtId="0" fontId="28" fillId="0" borderId="18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2" fillId="0" borderId="0" xfId="0" applyFont="1" applyBorder="1" applyAlignment="1">
      <alignment horizontal="right" vertical="top"/>
    </xf>
    <xf numFmtId="0" fontId="28" fillId="0" borderId="76" xfId="0" applyFont="1" applyBorder="1" applyAlignment="1">
      <alignment horizontal="center" vertical="center" textRotation="255" shrinkToFit="1"/>
    </xf>
    <xf numFmtId="0" fontId="23" fillId="0" borderId="80" xfId="0" applyFont="1" applyFill="1" applyBorder="1" applyAlignment="1">
      <alignment horizontal="center" vertical="center" wrapText="1" shrinkToFit="1"/>
    </xf>
    <xf numFmtId="0" fontId="28" fillId="0" borderId="76" xfId="0" applyFont="1" applyFill="1" applyBorder="1" applyAlignment="1">
      <alignment horizontal="center" vertical="center" textRotation="255" shrinkToFit="1"/>
    </xf>
    <xf numFmtId="0" fontId="28" fillId="0" borderId="7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209550</xdr:rowOff>
    </xdr:from>
    <xdr:to>
      <xdr:col>8</xdr:col>
      <xdr:colOff>600075</xdr:colOff>
      <xdr:row>2</xdr:row>
      <xdr:rowOff>238124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209550"/>
          <a:ext cx="2466975" cy="790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10</xdr:col>
      <xdr:colOff>114300</xdr:colOff>
      <xdr:row>0</xdr:row>
      <xdr:rowOff>304800</xdr:rowOff>
    </xdr:from>
    <xdr:to>
      <xdr:col>11</xdr:col>
      <xdr:colOff>457200</xdr:colOff>
      <xdr:row>1</xdr:row>
      <xdr:rowOff>323851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210550" y="304800"/>
          <a:ext cx="1152525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676275</xdr:colOff>
      <xdr:row>0</xdr:row>
      <xdr:rowOff>323850</xdr:rowOff>
    </xdr:from>
    <xdr:to>
      <xdr:col>15</xdr:col>
      <xdr:colOff>190500</xdr:colOff>
      <xdr:row>1</xdr:row>
      <xdr:rowOff>361950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201400" y="323850"/>
          <a:ext cx="1133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542925</xdr:colOff>
      <xdr:row>0</xdr:row>
      <xdr:rowOff>304800</xdr:rowOff>
    </xdr:from>
    <xdr:to>
      <xdr:col>13</xdr:col>
      <xdr:colOff>190500</xdr:colOff>
      <xdr:row>1</xdr:row>
      <xdr:rowOff>333375</xdr:rowOff>
    </xdr:to>
    <xdr:pic>
      <xdr:nvPicPr>
        <xdr:cNvPr id="1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9448800" y="304800"/>
          <a:ext cx="1266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0</xdr:row>
      <xdr:rowOff>295275</xdr:rowOff>
    </xdr:from>
    <xdr:to>
      <xdr:col>16</xdr:col>
      <xdr:colOff>790575</xdr:colOff>
      <xdr:row>1</xdr:row>
      <xdr:rowOff>342900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9" y="295275"/>
          <a:ext cx="126682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workbookViewId="0">
      <selection activeCell="I18" sqref="I18:L18"/>
    </sheetView>
  </sheetViews>
  <sheetFormatPr defaultRowHeight="21"/>
  <cols>
    <col min="1" max="20" width="10.625" style="96" customWidth="1"/>
    <col min="21" max="16384" width="9" style="94"/>
  </cols>
  <sheetData>
    <row r="1" spans="1:20" ht="30" customHeight="1"/>
    <row r="2" spans="1:20" ht="30" customHeight="1">
      <c r="K2" s="230" t="s">
        <v>42</v>
      </c>
      <c r="L2" s="230"/>
      <c r="M2" s="230"/>
      <c r="O2" s="230" t="s">
        <v>43</v>
      </c>
      <c r="P2" s="230"/>
      <c r="Q2" s="230"/>
    </row>
    <row r="3" spans="1:20" ht="30" customHeight="1" thickBot="1">
      <c r="G3" s="102"/>
      <c r="H3" s="102"/>
      <c r="I3" s="102"/>
      <c r="J3" s="102"/>
      <c r="K3" s="231"/>
      <c r="L3" s="231"/>
      <c r="M3" s="231"/>
      <c r="O3" s="231"/>
      <c r="P3" s="231"/>
      <c r="Q3" s="231"/>
    </row>
    <row r="4" spans="1:20" s="104" customFormat="1" ht="20.100000000000001" customHeight="1">
      <c r="A4" s="227"/>
      <c r="B4" s="228"/>
      <c r="C4" s="228"/>
      <c r="D4" s="229"/>
      <c r="E4" s="228"/>
      <c r="F4" s="228"/>
      <c r="G4" s="228"/>
      <c r="H4" s="229"/>
      <c r="I4" s="228"/>
      <c r="J4" s="228"/>
      <c r="K4" s="228"/>
      <c r="L4" s="229"/>
      <c r="M4" s="228"/>
      <c r="N4" s="228"/>
      <c r="O4" s="228"/>
      <c r="P4" s="229"/>
      <c r="Q4" s="228" t="s">
        <v>194</v>
      </c>
      <c r="R4" s="228"/>
      <c r="S4" s="228"/>
      <c r="T4" s="234"/>
    </row>
    <row r="5" spans="1:20" s="104" customFormat="1" ht="20.100000000000001" customHeight="1">
      <c r="A5" s="202"/>
      <c r="B5" s="203"/>
      <c r="C5" s="203"/>
      <c r="D5" s="203"/>
      <c r="E5" s="205"/>
      <c r="F5" s="206"/>
      <c r="G5" s="206"/>
      <c r="H5" s="206"/>
      <c r="I5" s="207"/>
      <c r="J5" s="203"/>
      <c r="K5" s="203"/>
      <c r="L5" s="204"/>
      <c r="M5" s="205"/>
      <c r="N5" s="206"/>
      <c r="O5" s="206"/>
      <c r="P5" s="206"/>
      <c r="Q5" s="207" t="s">
        <v>226</v>
      </c>
      <c r="R5" s="203"/>
      <c r="S5" s="203"/>
      <c r="T5" s="208"/>
    </row>
    <row r="6" spans="1:20" s="104" customFormat="1" ht="20.100000000000001" customHeight="1">
      <c r="A6" s="219"/>
      <c r="B6" s="210"/>
      <c r="C6" s="210"/>
      <c r="D6" s="210"/>
      <c r="E6" s="209"/>
      <c r="F6" s="210"/>
      <c r="G6" s="210"/>
      <c r="H6" s="210"/>
      <c r="I6" s="209"/>
      <c r="J6" s="210"/>
      <c r="K6" s="210"/>
      <c r="L6" s="211"/>
      <c r="M6" s="209"/>
      <c r="N6" s="210"/>
      <c r="O6" s="210"/>
      <c r="P6" s="210"/>
      <c r="Q6" s="209" t="s">
        <v>251</v>
      </c>
      <c r="R6" s="210"/>
      <c r="S6" s="210"/>
      <c r="T6" s="212"/>
    </row>
    <row r="7" spans="1:20" s="104" customFormat="1" ht="20.100000000000001" customHeight="1">
      <c r="A7" s="219"/>
      <c r="B7" s="210"/>
      <c r="C7" s="210"/>
      <c r="D7" s="210"/>
      <c r="E7" s="195"/>
      <c r="F7" s="196"/>
      <c r="G7" s="196"/>
      <c r="H7" s="196"/>
      <c r="I7" s="233"/>
      <c r="J7" s="193"/>
      <c r="K7" s="193"/>
      <c r="L7" s="194"/>
      <c r="M7" s="198"/>
      <c r="N7" s="199"/>
      <c r="O7" s="199"/>
      <c r="P7" s="199"/>
      <c r="Q7" s="233" t="s">
        <v>252</v>
      </c>
      <c r="R7" s="193"/>
      <c r="S7" s="193"/>
      <c r="T7" s="235"/>
    </row>
    <row r="8" spans="1:20" s="104" customFormat="1" ht="20.100000000000001" customHeight="1">
      <c r="A8" s="201"/>
      <c r="B8" s="196"/>
      <c r="C8" s="196"/>
      <c r="D8" s="196"/>
      <c r="E8" s="195"/>
      <c r="F8" s="196"/>
      <c r="G8" s="196"/>
      <c r="H8" s="196"/>
      <c r="I8" s="195"/>
      <c r="J8" s="196"/>
      <c r="K8" s="196"/>
      <c r="L8" s="197"/>
      <c r="M8" s="195"/>
      <c r="N8" s="196"/>
      <c r="O8" s="196"/>
      <c r="P8" s="196"/>
      <c r="Q8" s="195" t="s">
        <v>71</v>
      </c>
      <c r="R8" s="196"/>
      <c r="S8" s="196"/>
      <c r="T8" s="200"/>
    </row>
    <row r="9" spans="1:20" s="104" customFormat="1" ht="20.100000000000001" customHeight="1">
      <c r="A9" s="182"/>
      <c r="B9" s="183"/>
      <c r="C9" s="183"/>
      <c r="D9" s="183"/>
      <c r="E9" s="185"/>
      <c r="F9" s="183"/>
      <c r="G9" s="183"/>
      <c r="H9" s="183"/>
      <c r="I9" s="185"/>
      <c r="J9" s="183"/>
      <c r="K9" s="183"/>
      <c r="L9" s="183"/>
      <c r="M9" s="185"/>
      <c r="N9" s="183"/>
      <c r="O9" s="183"/>
      <c r="P9" s="183"/>
      <c r="Q9" s="185" t="s">
        <v>133</v>
      </c>
      <c r="R9" s="183"/>
      <c r="S9" s="183"/>
      <c r="T9" s="186"/>
    </row>
    <row r="10" spans="1:20" s="104" customFormat="1" ht="20.100000000000001" customHeight="1">
      <c r="A10" s="187"/>
      <c r="B10" s="188"/>
      <c r="C10" s="188"/>
      <c r="D10" s="188"/>
      <c r="E10" s="190"/>
      <c r="F10" s="188"/>
      <c r="G10" s="188"/>
      <c r="H10" s="188"/>
      <c r="I10" s="190"/>
      <c r="J10" s="188"/>
      <c r="K10" s="188"/>
      <c r="L10" s="188"/>
      <c r="M10" s="190"/>
      <c r="N10" s="188"/>
      <c r="O10" s="188"/>
      <c r="P10" s="188"/>
      <c r="Q10" s="190" t="s">
        <v>90</v>
      </c>
      <c r="R10" s="188"/>
      <c r="S10" s="188"/>
      <c r="T10" s="191"/>
    </row>
    <row r="11" spans="1:20" s="97" customFormat="1" ht="10.5">
      <c r="A11" s="100"/>
      <c r="B11" s="106"/>
      <c r="C11" s="101"/>
      <c r="D11" s="110"/>
      <c r="E11" s="101"/>
      <c r="F11" s="106"/>
      <c r="G11" s="101"/>
      <c r="H11" s="110"/>
      <c r="I11" s="101"/>
      <c r="J11" s="106"/>
      <c r="K11" s="101"/>
      <c r="L11" s="110"/>
      <c r="M11" s="101"/>
      <c r="N11" s="106"/>
      <c r="O11" s="101"/>
      <c r="P11" s="110"/>
      <c r="Q11" s="101" t="s">
        <v>44</v>
      </c>
      <c r="R11" s="106">
        <f>第一週明細!W44</f>
        <v>680.5</v>
      </c>
      <c r="S11" s="101" t="s">
        <v>45</v>
      </c>
      <c r="T11" s="108">
        <f>第一週明細!W40</f>
        <v>22.5</v>
      </c>
    </row>
    <row r="12" spans="1:20" s="97" customFormat="1" ht="11.25" thickBot="1">
      <c r="A12" s="98"/>
      <c r="B12" s="107"/>
      <c r="C12" s="99"/>
      <c r="D12" s="111"/>
      <c r="E12" s="99"/>
      <c r="F12" s="107"/>
      <c r="G12" s="99"/>
      <c r="H12" s="111"/>
      <c r="I12" s="99"/>
      <c r="J12" s="107"/>
      <c r="K12" s="99"/>
      <c r="L12" s="111"/>
      <c r="M12" s="99"/>
      <c r="N12" s="107"/>
      <c r="O12" s="99"/>
      <c r="P12" s="111"/>
      <c r="Q12" s="99" t="s">
        <v>46</v>
      </c>
      <c r="R12" s="107">
        <f>第一週明細!W38</f>
        <v>92.5</v>
      </c>
      <c r="S12" s="99" t="s">
        <v>47</v>
      </c>
      <c r="T12" s="109">
        <f>第一週明細!W42</f>
        <v>27</v>
      </c>
    </row>
    <row r="13" spans="1:20" s="104" customFormat="1" ht="20.100000000000001" customHeight="1">
      <c r="A13" s="226" t="s">
        <v>195</v>
      </c>
      <c r="B13" s="216"/>
      <c r="C13" s="216"/>
      <c r="D13" s="217"/>
      <c r="E13" s="232" t="s">
        <v>196</v>
      </c>
      <c r="F13" s="232"/>
      <c r="G13" s="232"/>
      <c r="H13" s="232"/>
      <c r="I13" s="216" t="s">
        <v>197</v>
      </c>
      <c r="J13" s="216"/>
      <c r="K13" s="216"/>
      <c r="L13" s="217"/>
      <c r="M13" s="216" t="s">
        <v>198</v>
      </c>
      <c r="N13" s="216"/>
      <c r="O13" s="216"/>
      <c r="P13" s="217"/>
      <c r="Q13" s="216" t="s">
        <v>199</v>
      </c>
      <c r="R13" s="216"/>
      <c r="S13" s="216"/>
      <c r="T13" s="218"/>
    </row>
    <row r="14" spans="1:20" s="104" customFormat="1" ht="20.100000000000001" customHeight="1">
      <c r="A14" s="202" t="s">
        <v>217</v>
      </c>
      <c r="B14" s="203"/>
      <c r="C14" s="203"/>
      <c r="D14" s="203"/>
      <c r="E14" s="207" t="s">
        <v>218</v>
      </c>
      <c r="F14" s="203"/>
      <c r="G14" s="203"/>
      <c r="H14" s="203"/>
      <c r="I14" s="207" t="s">
        <v>55</v>
      </c>
      <c r="J14" s="203"/>
      <c r="K14" s="203"/>
      <c r="L14" s="204"/>
      <c r="M14" s="205" t="s">
        <v>61</v>
      </c>
      <c r="N14" s="206"/>
      <c r="O14" s="206"/>
      <c r="P14" s="206"/>
      <c r="Q14" s="207" t="s">
        <v>219</v>
      </c>
      <c r="R14" s="203"/>
      <c r="S14" s="203"/>
      <c r="T14" s="208"/>
    </row>
    <row r="15" spans="1:20" s="104" customFormat="1" ht="20.100000000000001" customHeight="1">
      <c r="A15" s="219"/>
      <c r="B15" s="210"/>
      <c r="C15" s="210"/>
      <c r="D15" s="210"/>
      <c r="E15" s="209"/>
      <c r="F15" s="210"/>
      <c r="G15" s="210"/>
      <c r="H15" s="210"/>
      <c r="I15" s="209" t="s">
        <v>260</v>
      </c>
      <c r="J15" s="210"/>
      <c r="K15" s="210"/>
      <c r="L15" s="211"/>
      <c r="M15" s="209" t="s">
        <v>258</v>
      </c>
      <c r="N15" s="210"/>
      <c r="O15" s="210"/>
      <c r="P15" s="210"/>
      <c r="Q15" s="209" t="s">
        <v>170</v>
      </c>
      <c r="R15" s="210"/>
      <c r="S15" s="210"/>
      <c r="T15" s="212"/>
    </row>
    <row r="16" spans="1:20" s="104" customFormat="1" ht="20.100000000000001" customHeight="1">
      <c r="A16" s="219"/>
      <c r="B16" s="210"/>
      <c r="C16" s="210"/>
      <c r="D16" s="210"/>
      <c r="E16" s="195"/>
      <c r="F16" s="196"/>
      <c r="G16" s="196"/>
      <c r="H16" s="196"/>
      <c r="I16" s="195" t="s">
        <v>259</v>
      </c>
      <c r="J16" s="196"/>
      <c r="K16" s="196"/>
      <c r="L16" s="197"/>
      <c r="M16" s="198" t="s">
        <v>87</v>
      </c>
      <c r="N16" s="199"/>
      <c r="O16" s="199"/>
      <c r="P16" s="199"/>
      <c r="Q16" s="223" t="s">
        <v>222</v>
      </c>
      <c r="R16" s="224"/>
      <c r="S16" s="224"/>
      <c r="T16" s="225"/>
    </row>
    <row r="17" spans="1:20" s="104" customFormat="1" ht="20.100000000000001" customHeight="1">
      <c r="A17" s="201"/>
      <c r="B17" s="196"/>
      <c r="C17" s="196"/>
      <c r="D17" s="196"/>
      <c r="E17" s="195"/>
      <c r="F17" s="196"/>
      <c r="G17" s="196"/>
      <c r="H17" s="196"/>
      <c r="I17" s="195" t="s">
        <v>330</v>
      </c>
      <c r="J17" s="196"/>
      <c r="K17" s="196"/>
      <c r="L17" s="197"/>
      <c r="M17" s="195" t="s">
        <v>91</v>
      </c>
      <c r="N17" s="196"/>
      <c r="O17" s="196"/>
      <c r="P17" s="196"/>
      <c r="Q17" s="195" t="s">
        <v>114</v>
      </c>
      <c r="R17" s="196"/>
      <c r="S17" s="196"/>
      <c r="T17" s="200"/>
    </row>
    <row r="18" spans="1:20" s="104" customFormat="1" ht="20.100000000000001" customHeight="1">
      <c r="A18" s="182"/>
      <c r="B18" s="183"/>
      <c r="C18" s="183"/>
      <c r="D18" s="183"/>
      <c r="E18" s="185"/>
      <c r="F18" s="183"/>
      <c r="G18" s="183"/>
      <c r="H18" s="183"/>
      <c r="I18" s="185" t="s">
        <v>67</v>
      </c>
      <c r="J18" s="183"/>
      <c r="K18" s="183"/>
      <c r="L18" s="183"/>
      <c r="M18" s="185" t="s">
        <v>48</v>
      </c>
      <c r="N18" s="183"/>
      <c r="O18" s="183"/>
      <c r="P18" s="183"/>
      <c r="Q18" s="185" t="s">
        <v>49</v>
      </c>
      <c r="R18" s="183"/>
      <c r="S18" s="183"/>
      <c r="T18" s="186"/>
    </row>
    <row r="19" spans="1:20" s="104" customFormat="1" ht="20.100000000000001" customHeight="1">
      <c r="A19" s="187"/>
      <c r="B19" s="188"/>
      <c r="C19" s="188"/>
      <c r="D19" s="188"/>
      <c r="E19" s="190"/>
      <c r="F19" s="188"/>
      <c r="G19" s="188"/>
      <c r="H19" s="188"/>
      <c r="I19" s="190" t="s">
        <v>306</v>
      </c>
      <c r="J19" s="188"/>
      <c r="K19" s="188"/>
      <c r="L19" s="188"/>
      <c r="M19" s="190" t="s">
        <v>89</v>
      </c>
      <c r="N19" s="188"/>
      <c r="O19" s="188"/>
      <c r="P19" s="188"/>
      <c r="Q19" s="190" t="s">
        <v>113</v>
      </c>
      <c r="R19" s="188"/>
      <c r="S19" s="188"/>
      <c r="T19" s="191"/>
    </row>
    <row r="20" spans="1:20" s="97" customFormat="1" ht="10.5">
      <c r="A20" s="100"/>
      <c r="B20" s="106"/>
      <c r="C20" s="101"/>
      <c r="D20" s="110"/>
      <c r="E20" s="101"/>
      <c r="F20" s="106"/>
      <c r="G20" s="101"/>
      <c r="H20" s="110"/>
      <c r="I20" s="101" t="s">
        <v>44</v>
      </c>
      <c r="J20" s="106">
        <f>第二週明細!W28</f>
        <v>643.79999999999995</v>
      </c>
      <c r="K20" s="101" t="s">
        <v>45</v>
      </c>
      <c r="L20" s="110">
        <f>第二週明細!W24</f>
        <v>25</v>
      </c>
      <c r="M20" s="101" t="s">
        <v>44</v>
      </c>
      <c r="N20" s="106">
        <f>第二週明細!W36</f>
        <v>685.4</v>
      </c>
      <c r="O20" s="101" t="s">
        <v>45</v>
      </c>
      <c r="P20" s="110">
        <f>第二週明細!W32</f>
        <v>25</v>
      </c>
      <c r="Q20" s="101" t="s">
        <v>44</v>
      </c>
      <c r="R20" s="106">
        <f>第二週明細!W44</f>
        <v>668.3</v>
      </c>
      <c r="S20" s="101" t="s">
        <v>45</v>
      </c>
      <c r="T20" s="108">
        <f>第二週明細!W40</f>
        <v>23.5</v>
      </c>
    </row>
    <row r="21" spans="1:20" s="97" customFormat="1" ht="11.25" thickBot="1">
      <c r="A21" s="98"/>
      <c r="B21" s="107"/>
      <c r="C21" s="99"/>
      <c r="D21" s="111"/>
      <c r="E21" s="99"/>
      <c r="F21" s="107"/>
      <c r="G21" s="99"/>
      <c r="H21" s="111"/>
      <c r="I21" s="99" t="s">
        <v>46</v>
      </c>
      <c r="J21" s="107">
        <f>第二週明細!W22</f>
        <v>76.5</v>
      </c>
      <c r="K21" s="99" t="s">
        <v>47</v>
      </c>
      <c r="L21" s="111">
        <f>第二週明細!W26</f>
        <v>28.2</v>
      </c>
      <c r="M21" s="99" t="s">
        <v>46</v>
      </c>
      <c r="N21" s="107">
        <f>第二週明細!W30</f>
        <v>85.5</v>
      </c>
      <c r="O21" s="99" t="s">
        <v>47</v>
      </c>
      <c r="P21" s="111">
        <f>第二週明細!W34</f>
        <v>29.6</v>
      </c>
      <c r="Q21" s="99" t="s">
        <v>46</v>
      </c>
      <c r="R21" s="107">
        <f>第二週明細!W38</f>
        <v>86.5</v>
      </c>
      <c r="S21" s="99" t="s">
        <v>47</v>
      </c>
      <c r="T21" s="109">
        <f>第二週明細!W42</f>
        <v>27.700000000000003</v>
      </c>
    </row>
    <row r="22" spans="1:20" s="104" customFormat="1" ht="20.100000000000001" customHeight="1">
      <c r="A22" s="213" t="s">
        <v>200</v>
      </c>
      <c r="B22" s="214"/>
      <c r="C22" s="214"/>
      <c r="D22" s="215"/>
      <c r="E22" s="216" t="s">
        <v>201</v>
      </c>
      <c r="F22" s="216"/>
      <c r="G22" s="216"/>
      <c r="H22" s="217"/>
      <c r="I22" s="216" t="s">
        <v>202</v>
      </c>
      <c r="J22" s="216"/>
      <c r="K22" s="216"/>
      <c r="L22" s="217"/>
      <c r="M22" s="216" t="s">
        <v>203</v>
      </c>
      <c r="N22" s="216"/>
      <c r="O22" s="216"/>
      <c r="P22" s="217"/>
      <c r="Q22" s="216" t="s">
        <v>204</v>
      </c>
      <c r="R22" s="216"/>
      <c r="S22" s="216"/>
      <c r="T22" s="218"/>
    </row>
    <row r="23" spans="1:20" s="104" customFormat="1" ht="20.100000000000001" customHeight="1">
      <c r="A23" s="202" t="s">
        <v>257</v>
      </c>
      <c r="B23" s="203"/>
      <c r="C23" s="203"/>
      <c r="D23" s="204"/>
      <c r="E23" s="205" t="s">
        <v>56</v>
      </c>
      <c r="F23" s="206"/>
      <c r="G23" s="206"/>
      <c r="H23" s="206"/>
      <c r="I23" s="207" t="s">
        <v>55</v>
      </c>
      <c r="J23" s="203"/>
      <c r="K23" s="203"/>
      <c r="L23" s="204"/>
      <c r="M23" s="205" t="s">
        <v>61</v>
      </c>
      <c r="N23" s="206"/>
      <c r="O23" s="206"/>
      <c r="P23" s="206"/>
      <c r="Q23" s="207" t="s">
        <v>226</v>
      </c>
      <c r="R23" s="203"/>
      <c r="S23" s="203"/>
      <c r="T23" s="208"/>
    </row>
    <row r="24" spans="1:20" s="104" customFormat="1" ht="20.100000000000001" customHeight="1">
      <c r="A24" s="219" t="s">
        <v>178</v>
      </c>
      <c r="B24" s="210"/>
      <c r="C24" s="210"/>
      <c r="D24" s="211"/>
      <c r="E24" s="209" t="s">
        <v>93</v>
      </c>
      <c r="F24" s="210"/>
      <c r="G24" s="210"/>
      <c r="H24" s="210"/>
      <c r="I24" s="209" t="s">
        <v>109</v>
      </c>
      <c r="J24" s="210"/>
      <c r="K24" s="210"/>
      <c r="L24" s="211"/>
      <c r="M24" s="209" t="s">
        <v>220</v>
      </c>
      <c r="N24" s="210"/>
      <c r="O24" s="210"/>
      <c r="P24" s="210"/>
      <c r="Q24" s="209" t="s">
        <v>98</v>
      </c>
      <c r="R24" s="210"/>
      <c r="S24" s="210"/>
      <c r="T24" s="212"/>
    </row>
    <row r="25" spans="1:20" s="104" customFormat="1" ht="20.100000000000001" customHeight="1">
      <c r="A25" s="201" t="s">
        <v>106</v>
      </c>
      <c r="B25" s="196"/>
      <c r="C25" s="196"/>
      <c r="D25" s="197"/>
      <c r="E25" s="195" t="s">
        <v>103</v>
      </c>
      <c r="F25" s="196"/>
      <c r="G25" s="196"/>
      <c r="H25" s="196"/>
      <c r="I25" s="195" t="s">
        <v>115</v>
      </c>
      <c r="J25" s="196"/>
      <c r="K25" s="196"/>
      <c r="L25" s="197"/>
      <c r="M25" s="195" t="s">
        <v>269</v>
      </c>
      <c r="N25" s="196"/>
      <c r="O25" s="196"/>
      <c r="P25" s="196"/>
      <c r="Q25" s="195" t="s">
        <v>316</v>
      </c>
      <c r="R25" s="196"/>
      <c r="S25" s="196"/>
      <c r="T25" s="200"/>
    </row>
    <row r="26" spans="1:20" s="104" customFormat="1" ht="20.100000000000001" customHeight="1">
      <c r="A26" s="201" t="s">
        <v>225</v>
      </c>
      <c r="B26" s="196"/>
      <c r="C26" s="196"/>
      <c r="D26" s="197"/>
      <c r="E26" s="198" t="s">
        <v>99</v>
      </c>
      <c r="F26" s="199"/>
      <c r="G26" s="199"/>
      <c r="H26" s="199"/>
      <c r="I26" s="195" t="s">
        <v>70</v>
      </c>
      <c r="J26" s="196"/>
      <c r="K26" s="196"/>
      <c r="L26" s="197"/>
      <c r="M26" s="195" t="s">
        <v>96</v>
      </c>
      <c r="N26" s="196"/>
      <c r="O26" s="196"/>
      <c r="P26" s="196"/>
      <c r="Q26" s="195" t="s">
        <v>86</v>
      </c>
      <c r="R26" s="196"/>
      <c r="S26" s="196"/>
      <c r="T26" s="200"/>
    </row>
    <row r="27" spans="1:20" s="104" customFormat="1" ht="20.100000000000001" customHeight="1">
      <c r="A27" s="182" t="s">
        <v>59</v>
      </c>
      <c r="B27" s="183"/>
      <c r="C27" s="183"/>
      <c r="D27" s="184"/>
      <c r="E27" s="185" t="s">
        <v>67</v>
      </c>
      <c r="F27" s="183"/>
      <c r="G27" s="183"/>
      <c r="H27" s="183"/>
      <c r="I27" s="185" t="s">
        <v>59</v>
      </c>
      <c r="J27" s="183"/>
      <c r="K27" s="183"/>
      <c r="L27" s="183"/>
      <c r="M27" s="185" t="s">
        <v>49</v>
      </c>
      <c r="N27" s="183"/>
      <c r="O27" s="183"/>
      <c r="P27" s="183"/>
      <c r="Q27" s="185" t="s">
        <v>49</v>
      </c>
      <c r="R27" s="183"/>
      <c r="S27" s="183"/>
      <c r="T27" s="186"/>
    </row>
    <row r="28" spans="1:20" s="104" customFormat="1" ht="20.100000000000001" customHeight="1">
      <c r="A28" s="187" t="s">
        <v>95</v>
      </c>
      <c r="B28" s="188"/>
      <c r="C28" s="188"/>
      <c r="D28" s="189"/>
      <c r="E28" s="190" t="s">
        <v>312</v>
      </c>
      <c r="F28" s="188"/>
      <c r="G28" s="188"/>
      <c r="H28" s="188"/>
      <c r="I28" s="190" t="s">
        <v>97</v>
      </c>
      <c r="J28" s="188"/>
      <c r="K28" s="188"/>
      <c r="L28" s="188"/>
      <c r="M28" s="190" t="s">
        <v>192</v>
      </c>
      <c r="N28" s="188"/>
      <c r="O28" s="188"/>
      <c r="P28" s="188"/>
      <c r="Q28" s="190" t="s">
        <v>68</v>
      </c>
      <c r="R28" s="188"/>
      <c r="S28" s="188"/>
      <c r="T28" s="191"/>
    </row>
    <row r="29" spans="1:20" s="97" customFormat="1" ht="10.5">
      <c r="A29" s="100" t="s">
        <v>44</v>
      </c>
      <c r="B29" s="106">
        <f>第三週明細!W12</f>
        <v>640.4</v>
      </c>
      <c r="C29" s="101" t="s">
        <v>45</v>
      </c>
      <c r="D29" s="110">
        <f>第三週明細!W8</f>
        <v>20</v>
      </c>
      <c r="E29" s="101" t="s">
        <v>44</v>
      </c>
      <c r="F29" s="106">
        <f>第三週明細!W20</f>
        <v>782.4</v>
      </c>
      <c r="G29" s="101" t="s">
        <v>45</v>
      </c>
      <c r="H29" s="110">
        <f>第三週明細!W16</f>
        <v>26</v>
      </c>
      <c r="I29" s="101" t="s">
        <v>44</v>
      </c>
      <c r="J29" s="106">
        <f>第三週明細!W28</f>
        <v>697.1</v>
      </c>
      <c r="K29" s="101" t="s">
        <v>45</v>
      </c>
      <c r="L29" s="110">
        <f>第三週明細!W24</f>
        <v>25.5</v>
      </c>
      <c r="M29" s="101" t="s">
        <v>44</v>
      </c>
      <c r="N29" s="106">
        <f>第三週明細!W36</f>
        <v>688.8</v>
      </c>
      <c r="O29" s="101" t="s">
        <v>45</v>
      </c>
      <c r="P29" s="110">
        <f>第三週明細!W32</f>
        <v>24</v>
      </c>
      <c r="Q29" s="101" t="s">
        <v>44</v>
      </c>
      <c r="R29" s="106">
        <f>第三週明細!W44</f>
        <v>692.7</v>
      </c>
      <c r="S29" s="101" t="s">
        <v>45</v>
      </c>
      <c r="T29" s="108">
        <f>第三週明細!W40</f>
        <v>27.5</v>
      </c>
    </row>
    <row r="30" spans="1:20" s="97" customFormat="1" ht="11.25" thickBot="1">
      <c r="A30" s="98" t="s">
        <v>46</v>
      </c>
      <c r="B30" s="107">
        <f>第三週明細!W6</f>
        <v>91.5</v>
      </c>
      <c r="C30" s="99" t="s">
        <v>47</v>
      </c>
      <c r="D30" s="111">
        <f>第三週明細!W10</f>
        <v>23.599999999999998</v>
      </c>
      <c r="E30" s="99" t="s">
        <v>46</v>
      </c>
      <c r="F30" s="107">
        <f>第三週明細!W14</f>
        <v>98</v>
      </c>
      <c r="G30" s="99" t="s">
        <v>47</v>
      </c>
      <c r="H30" s="111">
        <f>第三週明細!W18</f>
        <v>39.1</v>
      </c>
      <c r="I30" s="99" t="s">
        <v>46</v>
      </c>
      <c r="J30" s="107">
        <f>第三週明細!W22</f>
        <v>86.5</v>
      </c>
      <c r="K30" s="99" t="s">
        <v>47</v>
      </c>
      <c r="L30" s="111">
        <f>第三週明細!W26</f>
        <v>30.4</v>
      </c>
      <c r="M30" s="99" t="s">
        <v>46</v>
      </c>
      <c r="N30" s="107">
        <f>第三週明細!W30</f>
        <v>89.5</v>
      </c>
      <c r="O30" s="99" t="s">
        <v>47</v>
      </c>
      <c r="P30" s="111">
        <f>第三週明細!W34</f>
        <v>28.699999999999996</v>
      </c>
      <c r="Q30" s="99" t="s">
        <v>46</v>
      </c>
      <c r="R30" s="107">
        <f>第三週明細!W38</f>
        <v>79</v>
      </c>
      <c r="S30" s="99" t="s">
        <v>47</v>
      </c>
      <c r="T30" s="109">
        <f>第三週明細!W42</f>
        <v>32.299999999999997</v>
      </c>
    </row>
    <row r="31" spans="1:20" s="104" customFormat="1" ht="20.100000000000001" customHeight="1">
      <c r="A31" s="213" t="s">
        <v>205</v>
      </c>
      <c r="B31" s="214"/>
      <c r="C31" s="214"/>
      <c r="D31" s="215"/>
      <c r="E31" s="216" t="s">
        <v>206</v>
      </c>
      <c r="F31" s="216"/>
      <c r="G31" s="216"/>
      <c r="H31" s="217"/>
      <c r="I31" s="216" t="s">
        <v>207</v>
      </c>
      <c r="J31" s="216"/>
      <c r="K31" s="216"/>
      <c r="L31" s="217"/>
      <c r="M31" s="216" t="s">
        <v>208</v>
      </c>
      <c r="N31" s="216"/>
      <c r="O31" s="216"/>
      <c r="P31" s="217"/>
      <c r="Q31" s="216" t="s">
        <v>209</v>
      </c>
      <c r="R31" s="216"/>
      <c r="S31" s="216"/>
      <c r="T31" s="218"/>
    </row>
    <row r="32" spans="1:20" s="104" customFormat="1" ht="20.100000000000001" customHeight="1">
      <c r="A32" s="202" t="s">
        <v>55</v>
      </c>
      <c r="B32" s="203"/>
      <c r="C32" s="203"/>
      <c r="D32" s="204"/>
      <c r="E32" s="205" t="s">
        <v>56</v>
      </c>
      <c r="F32" s="206"/>
      <c r="G32" s="206"/>
      <c r="H32" s="206"/>
      <c r="I32" s="207" t="s">
        <v>55</v>
      </c>
      <c r="J32" s="203"/>
      <c r="K32" s="203"/>
      <c r="L32" s="204"/>
      <c r="M32" s="205" t="s">
        <v>61</v>
      </c>
      <c r="N32" s="206"/>
      <c r="O32" s="206"/>
      <c r="P32" s="206"/>
      <c r="Q32" s="207" t="s">
        <v>221</v>
      </c>
      <c r="R32" s="203"/>
      <c r="S32" s="203"/>
      <c r="T32" s="208"/>
    </row>
    <row r="33" spans="1:20" s="104" customFormat="1" ht="20.100000000000001" customHeight="1">
      <c r="A33" s="219" t="s">
        <v>100</v>
      </c>
      <c r="B33" s="210"/>
      <c r="C33" s="210"/>
      <c r="D33" s="211"/>
      <c r="E33" s="209" t="s">
        <v>105</v>
      </c>
      <c r="F33" s="210"/>
      <c r="G33" s="210"/>
      <c r="H33" s="210"/>
      <c r="I33" s="198" t="s">
        <v>102</v>
      </c>
      <c r="J33" s="199"/>
      <c r="K33" s="199"/>
      <c r="L33" s="199"/>
      <c r="M33" s="195" t="s">
        <v>104</v>
      </c>
      <c r="N33" s="196"/>
      <c r="O33" s="196"/>
      <c r="P33" s="196"/>
      <c r="Q33" s="209" t="s">
        <v>270</v>
      </c>
      <c r="R33" s="210"/>
      <c r="S33" s="210"/>
      <c r="T33" s="212"/>
    </row>
    <row r="34" spans="1:20" s="104" customFormat="1" ht="20.100000000000001" customHeight="1">
      <c r="A34" s="220" t="s">
        <v>324</v>
      </c>
      <c r="B34" s="221"/>
      <c r="C34" s="221"/>
      <c r="D34" s="222"/>
      <c r="E34" s="195" t="s">
        <v>181</v>
      </c>
      <c r="F34" s="196"/>
      <c r="G34" s="196"/>
      <c r="H34" s="196"/>
      <c r="I34" s="195" t="s">
        <v>272</v>
      </c>
      <c r="J34" s="196"/>
      <c r="K34" s="196"/>
      <c r="L34" s="196"/>
      <c r="M34" s="195" t="s">
        <v>271</v>
      </c>
      <c r="N34" s="196"/>
      <c r="O34" s="196"/>
      <c r="P34" s="197"/>
      <c r="Q34" s="195" t="s">
        <v>319</v>
      </c>
      <c r="R34" s="196"/>
      <c r="S34" s="196"/>
      <c r="T34" s="200"/>
    </row>
    <row r="35" spans="1:20" s="104" customFormat="1" ht="20.100000000000001" customHeight="1">
      <c r="A35" s="201" t="s">
        <v>101</v>
      </c>
      <c r="B35" s="196"/>
      <c r="C35" s="196"/>
      <c r="D35" s="197"/>
      <c r="E35" s="195" t="s">
        <v>182</v>
      </c>
      <c r="F35" s="196"/>
      <c r="G35" s="196"/>
      <c r="H35" s="197"/>
      <c r="I35" s="195" t="s">
        <v>73</v>
      </c>
      <c r="J35" s="196"/>
      <c r="K35" s="196"/>
      <c r="L35" s="197"/>
      <c r="M35" s="195" t="s">
        <v>103</v>
      </c>
      <c r="N35" s="196"/>
      <c r="O35" s="196"/>
      <c r="P35" s="196"/>
      <c r="Q35" s="195" t="s">
        <v>111</v>
      </c>
      <c r="R35" s="196"/>
      <c r="S35" s="196"/>
      <c r="T35" s="200"/>
    </row>
    <row r="36" spans="1:20" s="104" customFormat="1" ht="20.100000000000001" customHeight="1">
      <c r="A36" s="182" t="s">
        <v>59</v>
      </c>
      <c r="B36" s="183"/>
      <c r="C36" s="183"/>
      <c r="D36" s="184"/>
      <c r="E36" s="185" t="s">
        <v>49</v>
      </c>
      <c r="F36" s="183"/>
      <c r="G36" s="183"/>
      <c r="H36" s="183"/>
      <c r="I36" s="185" t="s">
        <v>49</v>
      </c>
      <c r="J36" s="183"/>
      <c r="K36" s="183"/>
      <c r="L36" s="183"/>
      <c r="M36" s="185" t="s">
        <v>48</v>
      </c>
      <c r="N36" s="183"/>
      <c r="O36" s="183"/>
      <c r="P36" s="183"/>
      <c r="Q36" s="185" t="s">
        <v>49</v>
      </c>
      <c r="R36" s="183"/>
      <c r="S36" s="183"/>
      <c r="T36" s="186"/>
    </row>
    <row r="37" spans="1:20" s="104" customFormat="1" ht="20.100000000000001" customHeight="1">
      <c r="A37" s="187" t="s">
        <v>325</v>
      </c>
      <c r="B37" s="188"/>
      <c r="C37" s="188"/>
      <c r="D37" s="189"/>
      <c r="E37" s="190" t="s">
        <v>313</v>
      </c>
      <c r="F37" s="188"/>
      <c r="G37" s="188"/>
      <c r="H37" s="188"/>
      <c r="I37" s="190" t="s">
        <v>112</v>
      </c>
      <c r="J37" s="188"/>
      <c r="K37" s="188"/>
      <c r="L37" s="188"/>
      <c r="M37" s="190" t="s">
        <v>120</v>
      </c>
      <c r="N37" s="188"/>
      <c r="O37" s="188"/>
      <c r="P37" s="188"/>
      <c r="Q37" s="190" t="s">
        <v>69</v>
      </c>
      <c r="R37" s="188"/>
      <c r="S37" s="188"/>
      <c r="T37" s="191"/>
    </row>
    <row r="38" spans="1:20" s="97" customFormat="1" ht="10.5">
      <c r="A38" s="100" t="s">
        <v>44</v>
      </c>
      <c r="B38" s="106">
        <f>'第四週明細 '!W12</f>
        <v>636.6</v>
      </c>
      <c r="C38" s="101" t="s">
        <v>45</v>
      </c>
      <c r="D38" s="110">
        <f>'第四週明細 '!W8</f>
        <v>21</v>
      </c>
      <c r="E38" s="101" t="s">
        <v>44</v>
      </c>
      <c r="F38" s="106">
        <f>'第四週明細 '!W20</f>
        <v>743.6</v>
      </c>
      <c r="G38" s="101" t="s">
        <v>45</v>
      </c>
      <c r="H38" s="110">
        <f>'第四週明細 '!W16</f>
        <v>24</v>
      </c>
      <c r="I38" s="101" t="s">
        <v>44</v>
      </c>
      <c r="J38" s="106">
        <f>'第四週明細 '!W28</f>
        <v>684.40000000000009</v>
      </c>
      <c r="K38" s="101" t="s">
        <v>45</v>
      </c>
      <c r="L38" s="110">
        <f>'第四週明細 '!W24</f>
        <v>26</v>
      </c>
      <c r="M38" s="101" t="s">
        <v>44</v>
      </c>
      <c r="N38" s="106">
        <f>'第四週明細 '!W36</f>
        <v>712.2</v>
      </c>
      <c r="O38" s="101" t="s">
        <v>45</v>
      </c>
      <c r="P38" s="110">
        <f>'第四週明細 '!W32</f>
        <v>25</v>
      </c>
      <c r="Q38" s="101" t="s">
        <v>44</v>
      </c>
      <c r="R38" s="106">
        <f>'第四週明細 '!W44</f>
        <v>695.1</v>
      </c>
      <c r="S38" s="101" t="s">
        <v>45</v>
      </c>
      <c r="T38" s="108">
        <f>'第四週明細 '!W40</f>
        <v>27.5</v>
      </c>
    </row>
    <row r="39" spans="1:20" s="97" customFormat="1" ht="11.25" thickBot="1">
      <c r="A39" s="98" t="s">
        <v>46</v>
      </c>
      <c r="B39" s="107">
        <f>'第四週明細 '!W6</f>
        <v>87.5</v>
      </c>
      <c r="C39" s="99" t="s">
        <v>47</v>
      </c>
      <c r="D39" s="111">
        <f>'第四週明細 '!W10</f>
        <v>24.4</v>
      </c>
      <c r="E39" s="99" t="s">
        <v>46</v>
      </c>
      <c r="F39" s="107">
        <f>'第四週明細 '!W14</f>
        <v>96</v>
      </c>
      <c r="G39" s="99" t="s">
        <v>47</v>
      </c>
      <c r="H39" s="111">
        <f>'第四週明細 '!W18</f>
        <v>35.9</v>
      </c>
      <c r="I39" s="99" t="s">
        <v>46</v>
      </c>
      <c r="J39" s="107">
        <f>'第四週明細 '!W22</f>
        <v>82</v>
      </c>
      <c r="K39" s="99" t="s">
        <v>47</v>
      </c>
      <c r="L39" s="111">
        <f>'第四週明細 '!W26</f>
        <v>30.600000000000005</v>
      </c>
      <c r="M39" s="99" t="s">
        <v>46</v>
      </c>
      <c r="N39" s="107">
        <f>'第四週明細 '!W30</f>
        <v>91.5</v>
      </c>
      <c r="O39" s="99" t="s">
        <v>47</v>
      </c>
      <c r="P39" s="111">
        <f>'第四週明細 '!W34</f>
        <v>30.3</v>
      </c>
      <c r="Q39" s="99" t="s">
        <v>46</v>
      </c>
      <c r="R39" s="107">
        <f>'第四週明細 '!W38</f>
        <v>79.5</v>
      </c>
      <c r="S39" s="99" t="s">
        <v>47</v>
      </c>
      <c r="T39" s="109">
        <f>'第四週明細 '!W42</f>
        <v>32.4</v>
      </c>
    </row>
    <row r="40" spans="1:20" s="104" customFormat="1" ht="20.100000000000001" customHeight="1">
      <c r="A40" s="213" t="s">
        <v>210</v>
      </c>
      <c r="B40" s="214"/>
      <c r="C40" s="214"/>
      <c r="D40" s="215"/>
      <c r="E40" s="216" t="s">
        <v>211</v>
      </c>
      <c r="F40" s="216"/>
      <c r="G40" s="216"/>
      <c r="H40" s="217"/>
      <c r="I40" s="216" t="s">
        <v>212</v>
      </c>
      <c r="J40" s="216"/>
      <c r="K40" s="216"/>
      <c r="L40" s="217"/>
      <c r="M40" s="216" t="s">
        <v>213</v>
      </c>
      <c r="N40" s="216"/>
      <c r="O40" s="216"/>
      <c r="P40" s="217"/>
      <c r="Q40" s="216" t="s">
        <v>214</v>
      </c>
      <c r="R40" s="216"/>
      <c r="S40" s="216"/>
      <c r="T40" s="218"/>
    </row>
    <row r="41" spans="1:20" s="104" customFormat="1" ht="20.100000000000001" customHeight="1">
      <c r="A41" s="202" t="s">
        <v>55</v>
      </c>
      <c r="B41" s="203"/>
      <c r="C41" s="203"/>
      <c r="D41" s="204"/>
      <c r="E41" s="205" t="s">
        <v>56</v>
      </c>
      <c r="F41" s="206"/>
      <c r="G41" s="206"/>
      <c r="H41" s="206"/>
      <c r="I41" s="207" t="s">
        <v>55</v>
      </c>
      <c r="J41" s="203"/>
      <c r="K41" s="203"/>
      <c r="L41" s="204"/>
      <c r="M41" s="205" t="s">
        <v>61</v>
      </c>
      <c r="N41" s="206"/>
      <c r="O41" s="206"/>
      <c r="P41" s="206"/>
      <c r="Q41" s="207" t="s">
        <v>72</v>
      </c>
      <c r="R41" s="203"/>
      <c r="S41" s="203"/>
      <c r="T41" s="208"/>
    </row>
    <row r="42" spans="1:20" s="104" customFormat="1" ht="20.100000000000001" customHeight="1">
      <c r="A42" s="201" t="s">
        <v>92</v>
      </c>
      <c r="B42" s="196"/>
      <c r="C42" s="196"/>
      <c r="D42" s="197"/>
      <c r="E42" s="209" t="s">
        <v>107</v>
      </c>
      <c r="F42" s="210"/>
      <c r="G42" s="210"/>
      <c r="H42" s="210"/>
      <c r="I42" s="209" t="s">
        <v>109</v>
      </c>
      <c r="J42" s="210"/>
      <c r="K42" s="210"/>
      <c r="L42" s="211"/>
      <c r="M42" s="209" t="s">
        <v>188</v>
      </c>
      <c r="N42" s="210"/>
      <c r="O42" s="210"/>
      <c r="P42" s="210"/>
      <c r="Q42" s="209" t="s">
        <v>223</v>
      </c>
      <c r="R42" s="210"/>
      <c r="S42" s="210"/>
      <c r="T42" s="212"/>
    </row>
    <row r="43" spans="1:20" s="104" customFormat="1" ht="20.100000000000001" customHeight="1">
      <c r="A43" s="192" t="s">
        <v>224</v>
      </c>
      <c r="B43" s="193"/>
      <c r="C43" s="193"/>
      <c r="D43" s="194"/>
      <c r="E43" s="195" t="s">
        <v>293</v>
      </c>
      <c r="F43" s="196"/>
      <c r="G43" s="196"/>
      <c r="H43" s="196"/>
      <c r="I43" s="195" t="s">
        <v>116</v>
      </c>
      <c r="J43" s="196"/>
      <c r="K43" s="196"/>
      <c r="L43" s="197"/>
      <c r="M43" s="198" t="s">
        <v>292</v>
      </c>
      <c r="N43" s="199"/>
      <c r="O43" s="199"/>
      <c r="P43" s="199"/>
      <c r="Q43" s="195" t="s">
        <v>321</v>
      </c>
      <c r="R43" s="196"/>
      <c r="S43" s="196"/>
      <c r="T43" s="200"/>
    </row>
    <row r="44" spans="1:20" s="104" customFormat="1" ht="20.100000000000001" customHeight="1">
      <c r="A44" s="201" t="s">
        <v>110</v>
      </c>
      <c r="B44" s="196"/>
      <c r="C44" s="196"/>
      <c r="D44" s="196"/>
      <c r="E44" s="195" t="s">
        <v>250</v>
      </c>
      <c r="F44" s="196"/>
      <c r="G44" s="196"/>
      <c r="H44" s="196"/>
      <c r="I44" s="195" t="s">
        <v>294</v>
      </c>
      <c r="J44" s="196"/>
      <c r="K44" s="196"/>
      <c r="L44" s="196"/>
      <c r="M44" s="195" t="s">
        <v>303</v>
      </c>
      <c r="N44" s="196"/>
      <c r="O44" s="196"/>
      <c r="P44" s="196"/>
      <c r="Q44" s="195" t="s">
        <v>273</v>
      </c>
      <c r="R44" s="196"/>
      <c r="S44" s="196"/>
      <c r="T44" s="200"/>
    </row>
    <row r="45" spans="1:20" s="104" customFormat="1" ht="20.100000000000001" customHeight="1">
      <c r="A45" s="182" t="s">
        <v>49</v>
      </c>
      <c r="B45" s="183"/>
      <c r="C45" s="183"/>
      <c r="D45" s="184"/>
      <c r="E45" s="185" t="s">
        <v>67</v>
      </c>
      <c r="F45" s="183"/>
      <c r="G45" s="183"/>
      <c r="H45" s="183"/>
      <c r="I45" s="185" t="s">
        <v>49</v>
      </c>
      <c r="J45" s="183"/>
      <c r="K45" s="183"/>
      <c r="L45" s="183"/>
      <c r="M45" s="185" t="s">
        <v>49</v>
      </c>
      <c r="N45" s="183"/>
      <c r="O45" s="183"/>
      <c r="P45" s="183"/>
      <c r="Q45" s="185" t="s">
        <v>48</v>
      </c>
      <c r="R45" s="183"/>
      <c r="S45" s="183"/>
      <c r="T45" s="186"/>
    </row>
    <row r="46" spans="1:20" s="104" customFormat="1" ht="20.100000000000001" customHeight="1">
      <c r="A46" s="187" t="s">
        <v>108</v>
      </c>
      <c r="B46" s="188"/>
      <c r="C46" s="188"/>
      <c r="D46" s="189"/>
      <c r="E46" s="190" t="s">
        <v>314</v>
      </c>
      <c r="F46" s="188"/>
      <c r="G46" s="188"/>
      <c r="H46" s="188"/>
      <c r="I46" s="190" t="s">
        <v>186</v>
      </c>
      <c r="J46" s="188"/>
      <c r="K46" s="188"/>
      <c r="L46" s="188"/>
      <c r="M46" s="190" t="s">
        <v>94</v>
      </c>
      <c r="N46" s="188"/>
      <c r="O46" s="188"/>
      <c r="P46" s="188"/>
      <c r="Q46" s="190" t="s">
        <v>90</v>
      </c>
      <c r="R46" s="188"/>
      <c r="S46" s="188"/>
      <c r="T46" s="191"/>
    </row>
    <row r="47" spans="1:20" s="97" customFormat="1" ht="10.5">
      <c r="A47" s="100" t="s">
        <v>44</v>
      </c>
      <c r="B47" s="106">
        <f>'第五週明細 '!W12</f>
        <v>626</v>
      </c>
      <c r="C47" s="101" t="s">
        <v>45</v>
      </c>
      <c r="D47" s="110">
        <f>'第五週明細 '!W8</f>
        <v>20</v>
      </c>
      <c r="E47" s="101" t="s">
        <v>44</v>
      </c>
      <c r="F47" s="106">
        <f>'第五週明細 '!W20</f>
        <v>765</v>
      </c>
      <c r="G47" s="101" t="s">
        <v>45</v>
      </c>
      <c r="H47" s="110">
        <f>'第五週明細 '!W16</f>
        <v>23</v>
      </c>
      <c r="I47" s="101" t="s">
        <v>44</v>
      </c>
      <c r="J47" s="106">
        <f>'第五週明細 '!W28</f>
        <v>700.1</v>
      </c>
      <c r="K47" s="101" t="s">
        <v>45</v>
      </c>
      <c r="L47" s="110">
        <f>'第五週明細 '!W24</f>
        <v>26.5</v>
      </c>
      <c r="M47" s="101" t="s">
        <v>44</v>
      </c>
      <c r="N47" s="106">
        <f>'第五週明細 '!W36</f>
        <v>656.3</v>
      </c>
      <c r="O47" s="101" t="s">
        <v>45</v>
      </c>
      <c r="P47" s="110">
        <f>'第五週明細 '!W32</f>
        <v>25.5</v>
      </c>
      <c r="Q47" s="101" t="s">
        <v>44</v>
      </c>
      <c r="R47" s="106">
        <f>'第五週明細 '!W44</f>
        <v>626.5</v>
      </c>
      <c r="S47" s="101" t="s">
        <v>45</v>
      </c>
      <c r="T47" s="108">
        <f>'第五週明細 '!W40</f>
        <v>22.5</v>
      </c>
    </row>
    <row r="48" spans="1:20" s="97" customFormat="1" ht="11.25" thickBot="1">
      <c r="A48" s="98" t="s">
        <v>46</v>
      </c>
      <c r="B48" s="107">
        <f>'第五週明細 '!W6</f>
        <v>88.5</v>
      </c>
      <c r="C48" s="99" t="s">
        <v>47</v>
      </c>
      <c r="D48" s="111">
        <f>'第五週明細 '!W10</f>
        <v>23</v>
      </c>
      <c r="E48" s="99" t="s">
        <v>46</v>
      </c>
      <c r="F48" s="107">
        <f>'第五週明細 '!W14</f>
        <v>104</v>
      </c>
      <c r="G48" s="99" t="s">
        <v>47</v>
      </c>
      <c r="H48" s="111">
        <f>'第五週明細 '!W18</f>
        <v>35.5</v>
      </c>
      <c r="I48" s="99" t="s">
        <v>46</v>
      </c>
      <c r="J48" s="107">
        <f>'第五週明細 '!W22</f>
        <v>84</v>
      </c>
      <c r="K48" s="99" t="s">
        <v>47</v>
      </c>
      <c r="L48" s="111">
        <f>'第五週明細 '!W26</f>
        <v>31.4</v>
      </c>
      <c r="M48" s="99" t="s">
        <v>46</v>
      </c>
      <c r="N48" s="107">
        <f>'第五週明細 '!W30</f>
        <v>77.5</v>
      </c>
      <c r="O48" s="99" t="s">
        <v>47</v>
      </c>
      <c r="P48" s="111">
        <f>'第五週明細 '!W34</f>
        <v>29.2</v>
      </c>
      <c r="Q48" s="99" t="s">
        <v>46</v>
      </c>
      <c r="R48" s="107">
        <f>'第五週明細 '!W38</f>
        <v>80.5</v>
      </c>
      <c r="S48" s="99" t="s">
        <v>47</v>
      </c>
      <c r="T48" s="109">
        <f>'第五週明細 '!W42</f>
        <v>25.5</v>
      </c>
    </row>
  </sheetData>
  <mergeCells count="177">
    <mergeCell ref="K2:M3"/>
    <mergeCell ref="O2:Q3"/>
    <mergeCell ref="E13:H13"/>
    <mergeCell ref="I13:L13"/>
    <mergeCell ref="M13:P13"/>
    <mergeCell ref="E6:H6"/>
    <mergeCell ref="E7:H7"/>
    <mergeCell ref="E8:H8"/>
    <mergeCell ref="I4:L4"/>
    <mergeCell ref="I5:L5"/>
    <mergeCell ref="I6:L6"/>
    <mergeCell ref="I7:L7"/>
    <mergeCell ref="I8:L8"/>
    <mergeCell ref="I9:L9"/>
    <mergeCell ref="M6:P6"/>
    <mergeCell ref="M7:P7"/>
    <mergeCell ref="Q4:T4"/>
    <mergeCell ref="Q5:T5"/>
    <mergeCell ref="E4:H4"/>
    <mergeCell ref="E5:H5"/>
    <mergeCell ref="Q6:T6"/>
    <mergeCell ref="Q7:T7"/>
    <mergeCell ref="E9:H9"/>
    <mergeCell ref="A14:D14"/>
    <mergeCell ref="E14:H14"/>
    <mergeCell ref="I14:L14"/>
    <mergeCell ref="E10:H10"/>
    <mergeCell ref="M14:P14"/>
    <mergeCell ref="A13:D13"/>
    <mergeCell ref="Q13:T13"/>
    <mergeCell ref="Q14:T14"/>
    <mergeCell ref="A4:D4"/>
    <mergeCell ref="A5:D5"/>
    <mergeCell ref="A6:D6"/>
    <mergeCell ref="A7:D7"/>
    <mergeCell ref="Q8:T8"/>
    <mergeCell ref="Q9:T9"/>
    <mergeCell ref="Q10:T10"/>
    <mergeCell ref="A8:D8"/>
    <mergeCell ref="A9:D9"/>
    <mergeCell ref="A10:D10"/>
    <mergeCell ref="I10:L10"/>
    <mergeCell ref="M8:P8"/>
    <mergeCell ref="M9:P9"/>
    <mergeCell ref="M10:P10"/>
    <mergeCell ref="M4:P4"/>
    <mergeCell ref="M5:P5"/>
    <mergeCell ref="A15:D15"/>
    <mergeCell ref="E16:H16"/>
    <mergeCell ref="I16:L16"/>
    <mergeCell ref="Q18:T18"/>
    <mergeCell ref="M16:P16"/>
    <mergeCell ref="Q16:T16"/>
    <mergeCell ref="A16:D16"/>
    <mergeCell ref="E15:H15"/>
    <mergeCell ref="I15:L15"/>
    <mergeCell ref="M15:P15"/>
    <mergeCell ref="Q15:T15"/>
    <mergeCell ref="A18:D18"/>
    <mergeCell ref="E18:H18"/>
    <mergeCell ref="I18:L18"/>
    <mergeCell ref="M18:P18"/>
    <mergeCell ref="A17:D17"/>
    <mergeCell ref="E17:H17"/>
    <mergeCell ref="I17:L17"/>
    <mergeCell ref="M17:P17"/>
    <mergeCell ref="Q17:T17"/>
    <mergeCell ref="A22:D22"/>
    <mergeCell ref="E22:H22"/>
    <mergeCell ref="I22:L22"/>
    <mergeCell ref="M22:P22"/>
    <mergeCell ref="Q22:T22"/>
    <mergeCell ref="A19:D19"/>
    <mergeCell ref="E19:H19"/>
    <mergeCell ref="I19:L19"/>
    <mergeCell ref="M19:P19"/>
    <mergeCell ref="Q19:T19"/>
    <mergeCell ref="A24:D24"/>
    <mergeCell ref="E24:H24"/>
    <mergeCell ref="I24:L24"/>
    <mergeCell ref="M24:P24"/>
    <mergeCell ref="Q24:T24"/>
    <mergeCell ref="A23:D23"/>
    <mergeCell ref="E23:H23"/>
    <mergeCell ref="I23:L23"/>
    <mergeCell ref="M23:P23"/>
    <mergeCell ref="Q23:T23"/>
    <mergeCell ref="A26:D26"/>
    <mergeCell ref="E26:H26"/>
    <mergeCell ref="I26:L26"/>
    <mergeCell ref="M26:P26"/>
    <mergeCell ref="Q26:T26"/>
    <mergeCell ref="A25:D25"/>
    <mergeCell ref="E25:H25"/>
    <mergeCell ref="I25:L25"/>
    <mergeCell ref="M25:P25"/>
    <mergeCell ref="Q25:T25"/>
    <mergeCell ref="Q28:T28"/>
    <mergeCell ref="A28:D28"/>
    <mergeCell ref="E28:H28"/>
    <mergeCell ref="I28:L28"/>
    <mergeCell ref="M28:P28"/>
    <mergeCell ref="A27:D27"/>
    <mergeCell ref="E27:H27"/>
    <mergeCell ref="I27:L27"/>
    <mergeCell ref="M27:P27"/>
    <mergeCell ref="Q27:T27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K13" sqref="K13"/>
    </sheetView>
  </sheetViews>
  <sheetFormatPr defaultRowHeight="2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11.25" style="42" customWidth="1"/>
    <col min="7" max="7" width="18.625" style="42" customWidth="1"/>
    <col min="8" max="8" width="5.625" style="82" customWidth="1"/>
    <col min="9" max="9" width="11.875" style="42" customWidth="1"/>
    <col min="10" max="10" width="18.625" style="42" customWidth="1"/>
    <col min="11" max="11" width="5.625" style="82" customWidth="1"/>
    <col min="12" max="12" width="11.75" style="42" customWidth="1"/>
    <col min="13" max="13" width="18.625" style="42" customWidth="1"/>
    <col min="14" max="14" width="5.625" style="82" customWidth="1"/>
    <col min="15" max="15" width="12.125" style="42" customWidth="1"/>
    <col min="16" max="16" width="18.625" style="42" customWidth="1"/>
    <col min="17" max="17" width="5.625" style="82" customWidth="1"/>
    <col min="18" max="18" width="11.75" style="42" customWidth="1"/>
    <col min="19" max="19" width="18.625" style="42" customWidth="1"/>
    <col min="20" max="20" width="5.625" style="82" customWidth="1"/>
    <col min="21" max="21" width="12.7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>
      <c r="B1" s="245" t="s">
        <v>307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8"/>
      <c r="AC1" s="10"/>
    </row>
    <row r="2" spans="2:33" s="9" customFormat="1" ht="18.95" customHeight="1">
      <c r="B2" s="246"/>
      <c r="C2" s="247"/>
      <c r="D2" s="247"/>
      <c r="E2" s="247"/>
      <c r="F2" s="247"/>
      <c r="G2" s="247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0" customHeight="1" thickBot="1">
      <c r="B3" s="92" t="s">
        <v>40</v>
      </c>
      <c r="C3" s="92"/>
      <c r="D3" s="9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5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48" t="s">
        <v>6</v>
      </c>
      <c r="X4" s="249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27.75">
      <c r="B5" s="35"/>
      <c r="C5" s="239"/>
      <c r="D5" s="36"/>
      <c r="E5" s="36"/>
      <c r="F5" s="1"/>
      <c r="G5" s="36"/>
      <c r="H5" s="36"/>
      <c r="I5" s="1"/>
      <c r="J5" s="36"/>
      <c r="K5" s="36"/>
      <c r="L5" s="1"/>
      <c r="M5" s="36"/>
      <c r="N5" s="36"/>
      <c r="O5" s="1"/>
      <c r="P5" s="36"/>
      <c r="Q5" s="36"/>
      <c r="R5" s="1"/>
      <c r="S5" s="36"/>
      <c r="T5" s="36"/>
      <c r="U5" s="1"/>
      <c r="V5" s="240"/>
      <c r="W5" s="112"/>
      <c r="X5" s="113"/>
      <c r="Y5" s="37"/>
      <c r="Z5" s="123"/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>
      <c r="B6" s="39"/>
      <c r="C6" s="239"/>
      <c r="D6" s="5"/>
      <c r="E6" s="5"/>
      <c r="F6" s="4"/>
      <c r="G6" s="4"/>
      <c r="H6" s="5"/>
      <c r="I6" s="4"/>
      <c r="J6" s="4"/>
      <c r="K6" s="4"/>
      <c r="L6" s="4"/>
      <c r="M6" s="5"/>
      <c r="N6" s="5"/>
      <c r="O6" s="5"/>
      <c r="P6" s="4"/>
      <c r="Q6" s="4"/>
      <c r="R6" s="4"/>
      <c r="S6" s="5"/>
      <c r="T6" s="4"/>
      <c r="U6" s="4"/>
      <c r="V6" s="241"/>
      <c r="W6" s="114"/>
      <c r="X6" s="115"/>
      <c r="Y6" s="40"/>
      <c r="Z6" s="124"/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>
      <c r="B7" s="39"/>
      <c r="C7" s="239"/>
      <c r="D7" s="5"/>
      <c r="E7" s="5"/>
      <c r="F7" s="5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5"/>
      <c r="T7" s="4"/>
      <c r="U7" s="4"/>
      <c r="V7" s="241"/>
      <c r="W7" s="116"/>
      <c r="X7" s="117"/>
      <c r="Y7" s="43"/>
      <c r="Z7" s="124"/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>
      <c r="B8" s="39"/>
      <c r="C8" s="239"/>
      <c r="D8" s="5"/>
      <c r="E8" s="5"/>
      <c r="F8" s="5"/>
      <c r="G8" s="4"/>
      <c r="H8" s="47"/>
      <c r="I8" s="4"/>
      <c r="J8" s="4"/>
      <c r="K8" s="47"/>
      <c r="L8" s="4"/>
      <c r="M8" s="5"/>
      <c r="N8" s="5"/>
      <c r="O8" s="5"/>
      <c r="P8" s="4"/>
      <c r="Q8" s="47"/>
      <c r="R8" s="4"/>
      <c r="S8" s="4"/>
      <c r="T8" s="4"/>
      <c r="U8" s="4"/>
      <c r="V8" s="241"/>
      <c r="W8" s="114"/>
      <c r="X8" s="115"/>
      <c r="Y8" s="43"/>
      <c r="Z8" s="124"/>
      <c r="AA8" s="20"/>
      <c r="AB8" s="21" t="s">
        <v>27</v>
      </c>
      <c r="AC8" s="22">
        <v>1.8</v>
      </c>
      <c r="AD8" s="22">
        <f>AC8*1</f>
        <v>1.8</v>
      </c>
      <c r="AE8" s="22" t="s">
        <v>25</v>
      </c>
      <c r="AF8" s="22">
        <f>AC8*5</f>
        <v>9</v>
      </c>
      <c r="AG8" s="22">
        <f>AD8*4+AF8*4</f>
        <v>43.2</v>
      </c>
    </row>
    <row r="9" spans="2:33" ht="27.95" customHeight="1">
      <c r="B9" s="243"/>
      <c r="C9" s="239"/>
      <c r="D9" s="5"/>
      <c r="E9" s="5"/>
      <c r="F9" s="5"/>
      <c r="G9" s="4"/>
      <c r="H9" s="47"/>
      <c r="I9" s="4"/>
      <c r="J9" s="4"/>
      <c r="K9" s="47"/>
      <c r="L9" s="4"/>
      <c r="M9" s="4"/>
      <c r="N9" s="47"/>
      <c r="O9" s="4"/>
      <c r="P9" s="4"/>
      <c r="Q9" s="47"/>
      <c r="R9" s="4"/>
      <c r="S9" s="4"/>
      <c r="T9" s="47"/>
      <c r="U9" s="4"/>
      <c r="V9" s="241"/>
      <c r="W9" s="116"/>
      <c r="X9" s="117"/>
      <c r="Y9" s="43"/>
      <c r="Z9" s="124"/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>
      <c r="B10" s="243"/>
      <c r="C10" s="239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1"/>
      <c r="W10" s="114"/>
      <c r="X10" s="115"/>
      <c r="Y10" s="91"/>
      <c r="Z10" s="125"/>
      <c r="AA10" s="20"/>
      <c r="AB10" s="21" t="s">
        <v>31</v>
      </c>
      <c r="AC10" s="22">
        <v>1</v>
      </c>
      <c r="AF10" s="21">
        <f>AC10*15</f>
        <v>15</v>
      </c>
    </row>
    <row r="11" spans="2:33" ht="27.95" customHeight="1">
      <c r="B11" s="49"/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1"/>
      <c r="W11" s="116"/>
      <c r="X11" s="117"/>
      <c r="Y11" s="51"/>
      <c r="Z11" s="124"/>
      <c r="AA11" s="21"/>
      <c r="AD11" s="21">
        <f>SUM(AD6:AD10)</f>
        <v>27.8</v>
      </c>
      <c r="AE11" s="21">
        <f>SUM(AE6:AE10)</f>
        <v>22.5</v>
      </c>
      <c r="AF11" s="21">
        <f>SUM(AF6:AF10)</f>
        <v>114</v>
      </c>
      <c r="AG11" s="21">
        <f>AD11*4+AE11*9+AF11*4</f>
        <v>769.7</v>
      </c>
    </row>
    <row r="12" spans="2:33" ht="27.95" customHeight="1">
      <c r="B12" s="52"/>
      <c r="C12" s="55"/>
      <c r="D12" s="56"/>
      <c r="E12" s="56"/>
      <c r="F12" s="7"/>
      <c r="G12" s="7"/>
      <c r="H12" s="56"/>
      <c r="I12" s="7"/>
      <c r="J12" s="7"/>
      <c r="K12" s="56"/>
      <c r="L12" s="7"/>
      <c r="M12" s="7"/>
      <c r="N12" s="56"/>
      <c r="O12" s="7"/>
      <c r="P12" s="7"/>
      <c r="Q12" s="56"/>
      <c r="R12" s="7"/>
      <c r="S12" s="7"/>
      <c r="T12" s="56"/>
      <c r="U12" s="7"/>
      <c r="V12" s="242"/>
      <c r="W12" s="118"/>
      <c r="X12" s="119"/>
      <c r="Y12" s="57"/>
      <c r="Z12" s="125"/>
      <c r="AA12" s="20"/>
      <c r="AD12" s="54">
        <f>AD11*4/AG11</f>
        <v>0.14447187215798363</v>
      </c>
      <c r="AE12" s="54">
        <f>AE11*9/AG11</f>
        <v>0.26308951539560865</v>
      </c>
      <c r="AF12" s="54">
        <f>AF11*4/AG11</f>
        <v>0.59243861244640761</v>
      </c>
    </row>
    <row r="13" spans="2:33" s="38" customFormat="1" ht="27.95" customHeight="1">
      <c r="B13" s="35"/>
      <c r="C13" s="239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240"/>
      <c r="W13" s="112"/>
      <c r="X13" s="113"/>
      <c r="Y13" s="37"/>
      <c r="Z13" s="123"/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>
      <c r="B14" s="39"/>
      <c r="C14" s="239"/>
      <c r="D14" s="5"/>
      <c r="E14" s="5"/>
      <c r="F14" s="5"/>
      <c r="G14" s="4"/>
      <c r="H14" s="5"/>
      <c r="I14" s="4"/>
      <c r="J14" s="4"/>
      <c r="K14" s="4"/>
      <c r="L14" s="4"/>
      <c r="M14" s="5"/>
      <c r="N14" s="4"/>
      <c r="O14" s="4"/>
      <c r="P14" s="4"/>
      <c r="Q14" s="4"/>
      <c r="R14" s="4"/>
      <c r="S14" s="5"/>
      <c r="T14" s="4"/>
      <c r="U14" s="4"/>
      <c r="V14" s="241"/>
      <c r="W14" s="114"/>
      <c r="X14" s="115"/>
      <c r="Y14" s="40"/>
      <c r="Z14" s="124"/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>
      <c r="B15" s="39"/>
      <c r="C15" s="239"/>
      <c r="D15" s="4"/>
      <c r="E15" s="4"/>
      <c r="F15" s="4"/>
      <c r="G15" s="4"/>
      <c r="H15" s="5"/>
      <c r="I15" s="4"/>
      <c r="J15" s="4"/>
      <c r="K15" s="4"/>
      <c r="L15" s="4"/>
      <c r="M15" s="5"/>
      <c r="N15" s="4"/>
      <c r="O15" s="4"/>
      <c r="P15" s="4"/>
      <c r="Q15" s="4"/>
      <c r="R15" s="4"/>
      <c r="S15" s="5"/>
      <c r="T15" s="4"/>
      <c r="U15" s="4"/>
      <c r="V15" s="241"/>
      <c r="W15" s="116"/>
      <c r="X15" s="117"/>
      <c r="Y15" s="43"/>
      <c r="Z15" s="124"/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>
      <c r="B16" s="39"/>
      <c r="C16" s="239"/>
      <c r="D16" s="47"/>
      <c r="E16" s="47"/>
      <c r="F16" s="4"/>
      <c r="G16" s="4"/>
      <c r="H16" s="47"/>
      <c r="I16" s="4"/>
      <c r="J16" s="4"/>
      <c r="K16" s="47"/>
      <c r="L16" s="4"/>
      <c r="M16" s="5"/>
      <c r="N16" s="47"/>
      <c r="O16" s="4"/>
      <c r="P16" s="4"/>
      <c r="Q16" s="47"/>
      <c r="R16" s="4"/>
      <c r="S16" s="5"/>
      <c r="T16" s="47"/>
      <c r="U16" s="4"/>
      <c r="V16" s="241"/>
      <c r="W16" s="114"/>
      <c r="X16" s="115"/>
      <c r="Y16" s="43"/>
      <c r="Z16" s="124"/>
      <c r="AA16" s="20"/>
      <c r="AB16" s="21" t="s">
        <v>27</v>
      </c>
      <c r="AC16" s="22">
        <v>1.6</v>
      </c>
      <c r="AD16" s="22">
        <f>AC16*1</f>
        <v>1.6</v>
      </c>
      <c r="AE16" s="22" t="s">
        <v>25</v>
      </c>
      <c r="AF16" s="22">
        <f>AC16*5</f>
        <v>8</v>
      </c>
      <c r="AG16" s="22">
        <f>AD16*4+AF16*4</f>
        <v>38.4</v>
      </c>
    </row>
    <row r="17" spans="2:33" ht="27.95" customHeight="1">
      <c r="B17" s="243"/>
      <c r="C17" s="239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5"/>
      <c r="T17" s="47"/>
      <c r="U17" s="4"/>
      <c r="V17" s="241"/>
      <c r="W17" s="116"/>
      <c r="X17" s="117"/>
      <c r="Y17" s="43"/>
      <c r="Z17" s="124"/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>
      <c r="B18" s="243"/>
      <c r="C18" s="239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41"/>
      <c r="W18" s="114"/>
      <c r="X18" s="115"/>
      <c r="Y18" s="91"/>
      <c r="Z18" s="125"/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>
      <c r="B19" s="49"/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41"/>
      <c r="W19" s="116"/>
      <c r="X19" s="117"/>
      <c r="Y19" s="51"/>
      <c r="Z19" s="124"/>
      <c r="AA19" s="21"/>
      <c r="AD19" s="21">
        <f>SUM(AD14:AD18)</f>
        <v>28</v>
      </c>
      <c r="AE19" s="21">
        <f>SUM(AE14:AE18)</f>
        <v>22.5</v>
      </c>
      <c r="AF19" s="21">
        <f>SUM(AF14:AF18)</f>
        <v>116</v>
      </c>
      <c r="AG19" s="21">
        <f>AD19*4+AE19*9+AF19*4</f>
        <v>778.5</v>
      </c>
    </row>
    <row r="20" spans="2:33" ht="27.95" customHeight="1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2"/>
      <c r="W20" s="118"/>
      <c r="X20" s="119"/>
      <c r="Y20" s="48"/>
      <c r="Z20" s="125"/>
      <c r="AA20" s="20"/>
      <c r="AD20" s="54">
        <f>AD19*4/AG19</f>
        <v>0.14386640976236351</v>
      </c>
      <c r="AE20" s="54">
        <f>AE19*9/AG19</f>
        <v>0.26011560693641617</v>
      </c>
      <c r="AF20" s="54">
        <f>AF19*4/AG19</f>
        <v>0.59601798330122024</v>
      </c>
    </row>
    <row r="21" spans="2:33" s="38" customFormat="1" ht="27.95" customHeight="1">
      <c r="B21" s="58"/>
      <c r="C21" s="23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240"/>
      <c r="W21" s="112"/>
      <c r="X21" s="113"/>
      <c r="Y21" s="37"/>
      <c r="Z21" s="123"/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>
      <c r="B22" s="59"/>
      <c r="C22" s="239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241"/>
      <c r="W22" s="114"/>
      <c r="X22" s="115"/>
      <c r="Y22" s="40"/>
      <c r="Z22" s="124"/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>
      <c r="B23" s="59"/>
      <c r="C23" s="239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41"/>
      <c r="W23" s="116"/>
      <c r="X23" s="117"/>
      <c r="Y23" s="43"/>
      <c r="Z23" s="124"/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>
      <c r="B24" s="59"/>
      <c r="C24" s="239"/>
      <c r="D24" s="5"/>
      <c r="E24" s="5"/>
      <c r="F24" s="5"/>
      <c r="G24" s="5"/>
      <c r="H24" s="47"/>
      <c r="I24" s="5"/>
      <c r="J24" s="5"/>
      <c r="K24" s="47"/>
      <c r="L24" s="5"/>
      <c r="M24" s="5"/>
      <c r="N24" s="103"/>
      <c r="O24" s="5"/>
      <c r="P24" s="5"/>
      <c r="Q24" s="47"/>
      <c r="R24" s="5"/>
      <c r="S24" s="5"/>
      <c r="T24" s="47"/>
      <c r="U24" s="5"/>
      <c r="V24" s="241"/>
      <c r="W24" s="114"/>
      <c r="X24" s="115"/>
      <c r="Y24" s="43"/>
      <c r="Z24" s="124"/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>
      <c r="B25" s="244"/>
      <c r="C25" s="239"/>
      <c r="D25" s="5"/>
      <c r="E25" s="5"/>
      <c r="F25" s="5"/>
      <c r="G25" s="5"/>
      <c r="H25" s="47"/>
      <c r="I25" s="5"/>
      <c r="J25" s="5"/>
      <c r="K25" s="47"/>
      <c r="L25" s="5"/>
      <c r="M25" s="5"/>
      <c r="N25" s="47"/>
      <c r="O25" s="5"/>
      <c r="P25" s="5"/>
      <c r="Q25" s="47"/>
      <c r="R25" s="5"/>
      <c r="S25" s="5"/>
      <c r="T25" s="47"/>
      <c r="U25" s="5"/>
      <c r="V25" s="241"/>
      <c r="W25" s="116"/>
      <c r="X25" s="117"/>
      <c r="Y25" s="43"/>
      <c r="Z25" s="124"/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>
      <c r="B26" s="244"/>
      <c r="C26" s="239"/>
      <c r="D26" s="5"/>
      <c r="E26" s="5"/>
      <c r="F26" s="5"/>
      <c r="G26" s="131"/>
      <c r="H26" s="47"/>
      <c r="I26" s="5"/>
      <c r="J26" s="5"/>
      <c r="K26" s="47"/>
      <c r="L26" s="5"/>
      <c r="M26" s="5"/>
      <c r="N26" s="47"/>
      <c r="O26" s="5"/>
      <c r="P26" s="5"/>
      <c r="Q26" s="47"/>
      <c r="R26" s="5"/>
      <c r="S26" s="5"/>
      <c r="T26" s="47"/>
      <c r="U26" s="5"/>
      <c r="V26" s="241"/>
      <c r="W26" s="114"/>
      <c r="X26" s="115"/>
      <c r="Y26" s="91"/>
      <c r="Z26" s="124"/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>
      <c r="B27" s="70"/>
      <c r="C27" s="71"/>
      <c r="D27" s="5"/>
      <c r="E27" s="47"/>
      <c r="F27" s="5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1"/>
      <c r="W27" s="116"/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2"/>
      <c r="W28" s="118"/>
      <c r="X28" s="119"/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>
      <c r="B29" s="35"/>
      <c r="C29" s="23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40"/>
      <c r="W29" s="112"/>
      <c r="X29" s="113"/>
      <c r="Y29" s="37"/>
      <c r="Z29" s="126"/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>
      <c r="B30" s="39"/>
      <c r="C30" s="23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4"/>
      <c r="U30" s="4"/>
      <c r="V30" s="241"/>
      <c r="W30" s="114"/>
      <c r="X30" s="115"/>
      <c r="Y30" s="40"/>
      <c r="Z30" s="127"/>
      <c r="AA30" s="20"/>
      <c r="AB30" s="41" t="s">
        <v>22</v>
      </c>
      <c r="AC30" s="22">
        <v>6.3</v>
      </c>
      <c r="AD30" s="22">
        <f>AC30*2</f>
        <v>12.6</v>
      </c>
      <c r="AE30" s="22"/>
      <c r="AF30" s="22">
        <f>AC30*15</f>
        <v>94.5</v>
      </c>
      <c r="AG30" s="22">
        <f>AD30*4+AF30*4</f>
        <v>428.4</v>
      </c>
    </row>
    <row r="31" spans="2:33" ht="27.95" customHeight="1">
      <c r="B31" s="39"/>
      <c r="C31" s="23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4"/>
      <c r="U31" s="4"/>
      <c r="V31" s="241"/>
      <c r="W31" s="116"/>
      <c r="X31" s="117"/>
      <c r="Y31" s="43"/>
      <c r="Z31" s="127"/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>
      <c r="B32" s="39"/>
      <c r="C32" s="239"/>
      <c r="D32" s="47"/>
      <c r="E32" s="47"/>
      <c r="F32" s="4"/>
      <c r="G32" s="4"/>
      <c r="H32" s="47"/>
      <c r="I32" s="4"/>
      <c r="J32" s="5"/>
      <c r="K32" s="5"/>
      <c r="L32" s="5"/>
      <c r="M32" s="4"/>
      <c r="N32" s="47"/>
      <c r="O32" s="4"/>
      <c r="P32" s="4"/>
      <c r="Q32" s="47"/>
      <c r="R32" s="4"/>
      <c r="S32" s="5"/>
      <c r="T32" s="47"/>
      <c r="U32" s="4"/>
      <c r="V32" s="241"/>
      <c r="W32" s="114"/>
      <c r="X32" s="115"/>
      <c r="Y32" s="43"/>
      <c r="Z32" s="127"/>
      <c r="AA32" s="20"/>
      <c r="AB32" s="21" t="s">
        <v>27</v>
      </c>
      <c r="AC32" s="22">
        <v>1.7</v>
      </c>
      <c r="AD32" s="22">
        <f>AC32*1</f>
        <v>1.7</v>
      </c>
      <c r="AE32" s="22" t="s">
        <v>25</v>
      </c>
      <c r="AF32" s="22">
        <f>AC32*5</f>
        <v>8.5</v>
      </c>
      <c r="AG32" s="22">
        <f>AD32*4+AF32*4</f>
        <v>40.799999999999997</v>
      </c>
    </row>
    <row r="33" spans="2:33" ht="27.95" customHeight="1">
      <c r="B33" s="243"/>
      <c r="C33" s="239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1"/>
      <c r="W33" s="116"/>
      <c r="X33" s="117"/>
      <c r="Y33" s="43"/>
      <c r="Z33" s="127"/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>
      <c r="B34" s="243"/>
      <c r="C34" s="239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1"/>
      <c r="W34" s="114"/>
      <c r="X34" s="115"/>
      <c r="Y34" s="91"/>
      <c r="Z34" s="127"/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>
      <c r="B35" s="49"/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1"/>
      <c r="W35" s="116"/>
      <c r="X35" s="117"/>
      <c r="Y35" s="173"/>
      <c r="Z35" s="127"/>
      <c r="AA35" s="21"/>
      <c r="AD35" s="21">
        <f>SUM(AD30:AD34)</f>
        <v>28.3</v>
      </c>
      <c r="AE35" s="21">
        <f>SUM(AE30:AE34)</f>
        <v>22.5</v>
      </c>
      <c r="AF35" s="21">
        <f>SUM(AF30:AF34)</f>
        <v>118</v>
      </c>
      <c r="AG35" s="21">
        <f>AD35*4+AE35*9+AF35*4</f>
        <v>787.7</v>
      </c>
    </row>
    <row r="36" spans="2:33" ht="27.95" customHeight="1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2"/>
      <c r="W36" s="118"/>
      <c r="X36" s="119"/>
      <c r="Y36" s="174"/>
      <c r="Z36" s="175"/>
      <c r="AA36" s="20"/>
      <c r="AD36" s="54">
        <f>AD35*4/AG35</f>
        <v>0.14370953408658119</v>
      </c>
      <c r="AE36" s="54">
        <f>AE35*9/AG35</f>
        <v>0.25707756760187889</v>
      </c>
      <c r="AF36" s="54">
        <f>AF35*4/AG35</f>
        <v>0.5992128983115399</v>
      </c>
    </row>
    <row r="37" spans="2:33" s="38" customFormat="1" ht="27.95" customHeight="1">
      <c r="B37" s="35">
        <v>4</v>
      </c>
      <c r="C37" s="239"/>
      <c r="D37" s="36" t="str">
        <f>'00月菜單'!Q5</f>
        <v>台式炒飯</v>
      </c>
      <c r="E37" s="36" t="s">
        <v>176</v>
      </c>
      <c r="F37" s="36"/>
      <c r="G37" s="36" t="str">
        <f>'00月菜單'!Q6</f>
        <v>香(烤)雞翅</v>
      </c>
      <c r="H37" s="36" t="s">
        <v>125</v>
      </c>
      <c r="I37" s="36"/>
      <c r="J37" s="36" t="str">
        <f>'00月菜單'!Q7</f>
        <v>菜頭粿(冷)</v>
      </c>
      <c r="K37" s="36" t="s">
        <v>254</v>
      </c>
      <c r="L37" s="36"/>
      <c r="M37" s="36" t="str">
        <f>'00月菜單'!Q8</f>
        <v>彩繪竹筍</v>
      </c>
      <c r="N37" s="36" t="s">
        <v>74</v>
      </c>
      <c r="O37" s="36"/>
      <c r="P37" s="36" t="str">
        <f>'00月菜單'!Q9</f>
        <v>淺色蔬菜</v>
      </c>
      <c r="Q37" s="36" t="s">
        <v>75</v>
      </c>
      <c r="R37" s="36"/>
      <c r="S37" s="36" t="str">
        <f>'00月菜單'!Q10</f>
        <v>海芽蛋花湯</v>
      </c>
      <c r="T37" s="36" t="s">
        <v>74</v>
      </c>
      <c r="U37" s="36"/>
      <c r="V37" s="240"/>
      <c r="W37" s="112" t="s">
        <v>50</v>
      </c>
      <c r="X37" s="113"/>
      <c r="Y37" s="43" t="s">
        <v>16</v>
      </c>
      <c r="Z37" s="172">
        <v>5.5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>
      <c r="B38" s="39" t="s">
        <v>7</v>
      </c>
      <c r="C38" s="239"/>
      <c r="D38" s="4" t="s">
        <v>57</v>
      </c>
      <c r="E38" s="5"/>
      <c r="F38" s="5">
        <v>85</v>
      </c>
      <c r="G38" s="4" t="s">
        <v>253</v>
      </c>
      <c r="H38" s="5"/>
      <c r="I38" s="4">
        <v>65</v>
      </c>
      <c r="J38" s="5" t="s">
        <v>256</v>
      </c>
      <c r="K38" s="4" t="s">
        <v>255</v>
      </c>
      <c r="L38" s="5">
        <v>35</v>
      </c>
      <c r="M38" s="4" t="s">
        <v>83</v>
      </c>
      <c r="N38" s="5"/>
      <c r="O38" s="4">
        <v>60</v>
      </c>
      <c r="P38" s="4" t="s">
        <v>133</v>
      </c>
      <c r="Q38" s="4"/>
      <c r="R38" s="4">
        <v>80</v>
      </c>
      <c r="S38" s="5" t="s">
        <v>80</v>
      </c>
      <c r="T38" s="5"/>
      <c r="U38" s="5">
        <v>30</v>
      </c>
      <c r="V38" s="241"/>
      <c r="W38" s="114">
        <f>Z37*15+Z39*5+Z41*15+Z42*12</f>
        <v>92.5</v>
      </c>
      <c r="X38" s="115" t="s">
        <v>51</v>
      </c>
      <c r="Y38" s="40" t="s">
        <v>21</v>
      </c>
      <c r="Z38" s="127">
        <v>2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>
      <c r="B39" s="39">
        <v>1</v>
      </c>
      <c r="C39" s="239"/>
      <c r="D39" s="4" t="s">
        <v>58</v>
      </c>
      <c r="E39" s="5"/>
      <c r="F39" s="5">
        <v>10</v>
      </c>
      <c r="G39" s="4"/>
      <c r="H39" s="5"/>
      <c r="I39" s="4"/>
      <c r="J39" s="5"/>
      <c r="K39" s="4"/>
      <c r="L39" s="5"/>
      <c r="M39" s="4" t="s">
        <v>141</v>
      </c>
      <c r="N39" s="5"/>
      <c r="O39" s="4">
        <v>10</v>
      </c>
      <c r="P39" s="4"/>
      <c r="Q39" s="47"/>
      <c r="R39" s="4"/>
      <c r="S39" s="5" t="s">
        <v>78</v>
      </c>
      <c r="T39" s="5"/>
      <c r="U39" s="5">
        <v>10</v>
      </c>
      <c r="V39" s="241"/>
      <c r="W39" s="116" t="s">
        <v>52</v>
      </c>
      <c r="X39" s="117"/>
      <c r="Y39" s="43" t="s">
        <v>23</v>
      </c>
      <c r="Z39" s="127">
        <v>2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>
      <c r="B40" s="39" t="s">
        <v>8</v>
      </c>
      <c r="C40" s="239"/>
      <c r="D40" s="5" t="s">
        <v>64</v>
      </c>
      <c r="E40" s="5"/>
      <c r="F40" s="5">
        <v>5</v>
      </c>
      <c r="G40" s="4"/>
      <c r="H40" s="5"/>
      <c r="I40" s="4"/>
      <c r="J40" s="5"/>
      <c r="K40" s="4"/>
      <c r="L40" s="5"/>
      <c r="M40" s="4" t="s">
        <v>82</v>
      </c>
      <c r="N40" s="5"/>
      <c r="O40" s="4">
        <v>10</v>
      </c>
      <c r="P40" s="4"/>
      <c r="Q40" s="47"/>
      <c r="R40" s="4"/>
      <c r="S40" s="5"/>
      <c r="T40" s="4"/>
      <c r="U40" s="4"/>
      <c r="V40" s="241"/>
      <c r="W40" s="114">
        <f>Z38*5+Z40*5</f>
        <v>22.5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1.5</v>
      </c>
      <c r="AD40" s="22">
        <f>AC40*1</f>
        <v>1.5</v>
      </c>
      <c r="AE40" s="22" t="s">
        <v>25</v>
      </c>
      <c r="AF40" s="22">
        <f>AC40*5</f>
        <v>7.5</v>
      </c>
      <c r="AG40" s="22">
        <f>AD40*4+AF40*4</f>
        <v>36</v>
      </c>
    </row>
    <row r="41" spans="2:33" ht="27.95" customHeight="1">
      <c r="B41" s="243" t="s">
        <v>28</v>
      </c>
      <c r="C41" s="239"/>
      <c r="D41" s="5" t="s">
        <v>81</v>
      </c>
      <c r="E41" s="5"/>
      <c r="F41" s="5">
        <v>10</v>
      </c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4"/>
      <c r="U41" s="4"/>
      <c r="V41" s="241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>
      <c r="B42" s="243"/>
      <c r="C42" s="239"/>
      <c r="D42" s="105" t="s">
        <v>60</v>
      </c>
      <c r="E42" s="47"/>
      <c r="F42" s="4">
        <v>20</v>
      </c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1"/>
      <c r="W42" s="114">
        <f>Z37*2+Z38*7+Z39*1+Z42*8</f>
        <v>27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1"/>
      <c r="W43" s="116" t="s">
        <v>9</v>
      </c>
      <c r="X43" s="117"/>
      <c r="Y43" s="51"/>
      <c r="Z43" s="127"/>
      <c r="AA43" s="21"/>
      <c r="AD43" s="21">
        <f>SUM(AD38:AD42)</f>
        <v>29.599999999999998</v>
      </c>
      <c r="AE43" s="21">
        <f>SUM(AE38:AE42)</f>
        <v>24</v>
      </c>
      <c r="AF43" s="21">
        <f>SUM(AF38:AF42)</f>
        <v>97.5</v>
      </c>
      <c r="AG43" s="21">
        <f>AD43*4+AE43*9+AF43*4</f>
        <v>724.4</v>
      </c>
    </row>
    <row r="44" spans="2:33" ht="27.95" customHeight="1" thickBot="1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2"/>
      <c r="W44" s="118">
        <f>W38*4+W42*4+W40*9</f>
        <v>680.5</v>
      </c>
      <c r="X44" s="119" t="s">
        <v>54</v>
      </c>
      <c r="Y44" s="80"/>
      <c r="Z44" s="128"/>
      <c r="AA44" s="20"/>
      <c r="AD44" s="54">
        <f>AD43*4/AG43</f>
        <v>0.16344561016013251</v>
      </c>
      <c r="AE44" s="54">
        <f>AE43*9/AG43</f>
        <v>0.29817780231916069</v>
      </c>
      <c r="AF44" s="54">
        <f>AF43*4/AG43</f>
        <v>0.53837658752070683</v>
      </c>
    </row>
    <row r="45" spans="2:33" s="84" customFormat="1" ht="21.75" customHeight="1">
      <c r="B45" s="81"/>
      <c r="C45" s="21"/>
      <c r="D45" s="42"/>
      <c r="E45" s="82"/>
      <c r="F45" s="42"/>
      <c r="G45" s="42"/>
      <c r="H45" s="82"/>
      <c r="I45" s="42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83"/>
      <c r="AB45" s="68"/>
      <c r="AC45" s="62"/>
      <c r="AD45" s="68"/>
      <c r="AE45" s="68"/>
      <c r="AF45" s="68"/>
      <c r="AG45" s="68"/>
    </row>
    <row r="46" spans="2:33">
      <c r="B46" s="62"/>
      <c r="C46" s="84"/>
      <c r="D46" s="237"/>
      <c r="E46" s="237"/>
      <c r="F46" s="238"/>
      <c r="G46" s="238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>
      <c r="Z47" s="129"/>
    </row>
    <row r="48" spans="2:33">
      <c r="Z48" s="129"/>
    </row>
    <row r="49" spans="26:26">
      <c r="Z49" s="129"/>
    </row>
    <row r="50" spans="26:26">
      <c r="Z50" s="129"/>
    </row>
    <row r="51" spans="26:26">
      <c r="Z51" s="129"/>
    </row>
    <row r="52" spans="26:26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417322834645669" right="0.15748031496062992" top="0.19685039370078741" bottom="0.15748031496062992" header="0.51181102362204722" footer="0.23622047244094491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7" zoomScale="60" workbookViewId="0">
      <selection activeCell="N22" sqref="N22"/>
    </sheetView>
  </sheetViews>
  <sheetFormatPr defaultRowHeight="2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>
      <c r="B1" s="245" t="s">
        <v>308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8"/>
      <c r="AC1" s="10"/>
    </row>
    <row r="2" spans="2:33" s="9" customFormat="1" ht="9.75" customHeight="1">
      <c r="B2" s="246"/>
      <c r="C2" s="247"/>
      <c r="D2" s="247"/>
      <c r="E2" s="247"/>
      <c r="F2" s="247"/>
      <c r="G2" s="247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1.5" customHeight="1" thickBot="1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48" t="s">
        <v>6</v>
      </c>
      <c r="X4" s="249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>
      <c r="B5" s="35">
        <v>4</v>
      </c>
      <c r="C5" s="239"/>
      <c r="D5" s="36"/>
      <c r="E5" s="36"/>
      <c r="F5" s="1"/>
      <c r="G5" s="36"/>
      <c r="H5" s="36"/>
      <c r="I5" s="1"/>
      <c r="J5" s="36"/>
      <c r="K5" s="36"/>
      <c r="L5" s="1"/>
      <c r="M5" s="36"/>
      <c r="N5" s="36"/>
      <c r="O5" s="1"/>
      <c r="P5" s="36"/>
      <c r="Q5" s="36"/>
      <c r="R5" s="1"/>
      <c r="S5" s="36"/>
      <c r="T5" s="36"/>
      <c r="U5" s="1"/>
      <c r="V5" s="240"/>
      <c r="W5" s="112"/>
      <c r="X5" s="113"/>
      <c r="Y5" s="37"/>
      <c r="Z5" s="123"/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>
      <c r="B6" s="39" t="s">
        <v>7</v>
      </c>
      <c r="C6" s="239"/>
      <c r="D6" s="5"/>
      <c r="E6" s="5"/>
      <c r="F6" s="5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2"/>
      <c r="T6" s="3"/>
      <c r="U6" s="3"/>
      <c r="V6" s="241"/>
      <c r="W6" s="114"/>
      <c r="X6" s="115"/>
      <c r="Y6" s="40"/>
      <c r="Z6" s="124"/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>
      <c r="B7" s="39">
        <v>4</v>
      </c>
      <c r="C7" s="239"/>
      <c r="D7" s="5"/>
      <c r="E7" s="5"/>
      <c r="F7" s="5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2"/>
      <c r="T7" s="3"/>
      <c r="U7" s="3"/>
      <c r="V7" s="241"/>
      <c r="W7" s="116"/>
      <c r="X7" s="117"/>
      <c r="Y7" s="43"/>
      <c r="Z7" s="124"/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>
      <c r="B8" s="39" t="s">
        <v>8</v>
      </c>
      <c r="C8" s="239"/>
      <c r="D8" s="5"/>
      <c r="E8" s="5"/>
      <c r="F8" s="5"/>
      <c r="G8" s="4"/>
      <c r="H8" s="103"/>
      <c r="I8" s="4"/>
      <c r="J8" s="4"/>
      <c r="K8" s="47"/>
      <c r="L8" s="4"/>
      <c r="M8" s="4"/>
      <c r="N8" s="47"/>
      <c r="O8" s="4"/>
      <c r="P8" s="4"/>
      <c r="Q8" s="47"/>
      <c r="R8" s="4"/>
      <c r="S8" s="2"/>
      <c r="T8" s="6"/>
      <c r="U8" s="3"/>
      <c r="V8" s="241"/>
      <c r="W8" s="114"/>
      <c r="X8" s="115"/>
      <c r="Y8" s="43"/>
      <c r="Z8" s="124"/>
      <c r="AA8" s="20"/>
      <c r="AB8" s="21" t="s">
        <v>27</v>
      </c>
      <c r="AC8" s="22">
        <v>1.7</v>
      </c>
      <c r="AD8" s="22">
        <f>AC8*1</f>
        <v>1.7</v>
      </c>
      <c r="AE8" s="22" t="s">
        <v>25</v>
      </c>
      <c r="AF8" s="22">
        <f>AC8*5</f>
        <v>8.5</v>
      </c>
      <c r="AG8" s="22">
        <f>AD8*4+AF8*4</f>
        <v>40.799999999999997</v>
      </c>
    </row>
    <row r="9" spans="2:33" ht="27.95" customHeight="1">
      <c r="B9" s="243" t="s">
        <v>33</v>
      </c>
      <c r="C9" s="239"/>
      <c r="D9" s="5"/>
      <c r="E9" s="5"/>
      <c r="F9" s="5"/>
      <c r="G9" s="4"/>
      <c r="H9" s="47"/>
      <c r="I9" s="4"/>
      <c r="J9" s="4"/>
      <c r="K9" s="103"/>
      <c r="L9" s="4"/>
      <c r="M9" s="4"/>
      <c r="N9" s="47"/>
      <c r="O9" s="4"/>
      <c r="P9" s="4"/>
      <c r="Q9" s="47"/>
      <c r="R9" s="4"/>
      <c r="S9" s="2"/>
      <c r="T9" s="6"/>
      <c r="U9" s="3"/>
      <c r="V9" s="241"/>
      <c r="W9" s="116"/>
      <c r="X9" s="117"/>
      <c r="Y9" s="43"/>
      <c r="Z9" s="124"/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>
      <c r="B10" s="243"/>
      <c r="C10" s="239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2"/>
      <c r="T10" s="6"/>
      <c r="U10" s="3"/>
      <c r="V10" s="241"/>
      <c r="W10" s="114"/>
      <c r="X10" s="115"/>
      <c r="Y10" s="91"/>
      <c r="Z10" s="125"/>
      <c r="AA10" s="20"/>
      <c r="AB10" s="21" t="s">
        <v>31</v>
      </c>
      <c r="AF10" s="21">
        <f>AC10*15</f>
        <v>0</v>
      </c>
    </row>
    <row r="11" spans="2:33" ht="27.95" customHeight="1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1"/>
      <c r="W11" s="116"/>
      <c r="X11" s="117"/>
      <c r="Y11" s="51"/>
      <c r="Z11" s="124"/>
      <c r="AA11" s="21"/>
      <c r="AD11" s="21">
        <f>SUM(AD6:AD10)</f>
        <v>27.7</v>
      </c>
      <c r="AE11" s="21">
        <f>SUM(AE6:AE10)</f>
        <v>22.5</v>
      </c>
      <c r="AF11" s="21">
        <f>SUM(AF6:AF10)</f>
        <v>98.5</v>
      </c>
      <c r="AG11" s="21">
        <f>AD11*4+AE11*9+AF11*4</f>
        <v>707.3</v>
      </c>
    </row>
    <row r="12" spans="2:33" ht="27.95" customHeight="1">
      <c r="B12" s="52"/>
      <c r="C12" s="53"/>
      <c r="D12" s="4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2"/>
      <c r="W12" s="118"/>
      <c r="X12" s="119"/>
      <c r="Y12" s="57"/>
      <c r="Z12" s="125"/>
      <c r="AA12" s="20"/>
      <c r="AD12" s="54">
        <f>AD11*4/AG11</f>
        <v>0.1566520571186201</v>
      </c>
      <c r="AE12" s="54">
        <f>AE11*9/AG11</f>
        <v>0.28630001413827233</v>
      </c>
      <c r="AF12" s="54">
        <f>AF11*4/AG11</f>
        <v>0.5570479287431076</v>
      </c>
    </row>
    <row r="13" spans="2:33" s="38" customFormat="1" ht="27.95" customHeight="1">
      <c r="B13" s="35">
        <v>4</v>
      </c>
      <c r="C13" s="239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240"/>
      <c r="W13" s="112"/>
      <c r="X13" s="113"/>
      <c r="Y13" s="37"/>
      <c r="Z13" s="123"/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>
      <c r="B14" s="39" t="s">
        <v>7</v>
      </c>
      <c r="C14" s="239"/>
      <c r="D14" s="5"/>
      <c r="E14" s="5"/>
      <c r="F14" s="5"/>
      <c r="G14" s="4"/>
      <c r="H14" s="5"/>
      <c r="I14" s="4"/>
      <c r="J14" s="4"/>
      <c r="K14" s="4"/>
      <c r="L14" s="4"/>
      <c r="M14" s="5"/>
      <c r="N14" s="4"/>
      <c r="O14" s="4"/>
      <c r="P14" s="4"/>
      <c r="Q14" s="4"/>
      <c r="R14" s="4"/>
      <c r="S14" s="5"/>
      <c r="T14" s="4"/>
      <c r="U14" s="4"/>
      <c r="V14" s="241"/>
      <c r="W14" s="114"/>
      <c r="X14" s="115"/>
      <c r="Y14" s="40"/>
      <c r="Z14" s="124"/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>
      <c r="B15" s="39">
        <v>5</v>
      </c>
      <c r="C15" s="239"/>
      <c r="D15" s="4"/>
      <c r="E15" s="4"/>
      <c r="F15" s="4"/>
      <c r="G15" s="4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241"/>
      <c r="W15" s="116"/>
      <c r="X15" s="117"/>
      <c r="Y15" s="43"/>
      <c r="Z15" s="124"/>
      <c r="AA15" s="21"/>
      <c r="AB15" s="44" t="s">
        <v>24</v>
      </c>
      <c r="AC15" s="22">
        <v>2.1</v>
      </c>
      <c r="AD15" s="45">
        <f>AC15*7</f>
        <v>14.700000000000001</v>
      </c>
      <c r="AE15" s="22">
        <f>AC15*5</f>
        <v>10.5</v>
      </c>
      <c r="AF15" s="22" t="s">
        <v>25</v>
      </c>
      <c r="AG15" s="46">
        <f>AD15*4+AE15*9</f>
        <v>153.30000000000001</v>
      </c>
    </row>
    <row r="16" spans="2:33" ht="27.95" customHeight="1">
      <c r="B16" s="39" t="s">
        <v>8</v>
      </c>
      <c r="C16" s="239"/>
      <c r="D16" s="47"/>
      <c r="E16" s="47"/>
      <c r="F16" s="4"/>
      <c r="G16" s="4"/>
      <c r="H16" s="47"/>
      <c r="I16" s="4"/>
      <c r="J16" s="4"/>
      <c r="K16" s="47"/>
      <c r="L16" s="4"/>
      <c r="M16" s="5"/>
      <c r="N16" s="103"/>
      <c r="O16" s="4"/>
      <c r="P16" s="4"/>
      <c r="Q16" s="47"/>
      <c r="R16" s="4"/>
      <c r="S16" s="4"/>
      <c r="T16" s="47"/>
      <c r="U16" s="4"/>
      <c r="V16" s="241"/>
      <c r="W16" s="114"/>
      <c r="X16" s="115"/>
      <c r="Y16" s="43"/>
      <c r="Z16" s="124"/>
      <c r="AA16" s="20"/>
      <c r="AB16" s="21" t="s">
        <v>27</v>
      </c>
      <c r="AC16" s="22">
        <v>1.8</v>
      </c>
      <c r="AD16" s="22">
        <f>AC16*1</f>
        <v>1.8</v>
      </c>
      <c r="AE16" s="22" t="s">
        <v>25</v>
      </c>
      <c r="AF16" s="22">
        <f>AC16*5</f>
        <v>9</v>
      </c>
      <c r="AG16" s="22">
        <f>AD16*4+AF16*4</f>
        <v>43.2</v>
      </c>
    </row>
    <row r="17" spans="2:33" ht="27.95" customHeight="1">
      <c r="B17" s="243" t="s">
        <v>34</v>
      </c>
      <c r="C17" s="239"/>
      <c r="D17" s="47"/>
      <c r="E17" s="47"/>
      <c r="F17" s="4"/>
      <c r="G17" s="4"/>
      <c r="H17" s="47"/>
      <c r="I17" s="4"/>
      <c r="J17" s="4"/>
      <c r="K17" s="47"/>
      <c r="L17" s="4"/>
      <c r="M17" s="5"/>
      <c r="N17" s="103"/>
      <c r="O17" s="4"/>
      <c r="P17" s="4"/>
      <c r="Q17" s="47"/>
      <c r="R17" s="4"/>
      <c r="S17" s="5"/>
      <c r="T17" s="47"/>
      <c r="U17" s="4"/>
      <c r="V17" s="241"/>
      <c r="W17" s="116"/>
      <c r="X17" s="117"/>
      <c r="Y17" s="43"/>
      <c r="Z17" s="124"/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>
      <c r="B18" s="243"/>
      <c r="C18" s="239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41"/>
      <c r="W18" s="114"/>
      <c r="X18" s="115"/>
      <c r="Y18" s="91"/>
      <c r="Z18" s="125"/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41"/>
      <c r="W19" s="116"/>
      <c r="X19" s="117"/>
      <c r="Y19" s="51"/>
      <c r="Z19" s="124"/>
      <c r="AA19" s="21"/>
      <c r="AD19" s="21">
        <f>SUM(AD14:AD18)</f>
        <v>28.900000000000002</v>
      </c>
      <c r="AE19" s="21">
        <f>SUM(AE14:AE18)</f>
        <v>23</v>
      </c>
      <c r="AF19" s="21">
        <f>SUM(AF14:AF18)</f>
        <v>117</v>
      </c>
      <c r="AG19" s="21">
        <f>AD19*4+AE19*9+AF19*4</f>
        <v>790.6</v>
      </c>
    </row>
    <row r="20" spans="2:33" ht="27.95" customHeight="1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2"/>
      <c r="W20" s="118"/>
      <c r="X20" s="119"/>
      <c r="Y20" s="48"/>
      <c r="Z20" s="125"/>
      <c r="AA20" s="20"/>
      <c r="AD20" s="54">
        <f>AD19*4/AG19</f>
        <v>0.14621806223121681</v>
      </c>
      <c r="AE20" s="54">
        <f>AE19*9/AG19</f>
        <v>0.26182646091576017</v>
      </c>
      <c r="AF20" s="54">
        <f>AF19*4/AG19</f>
        <v>0.59195547685302297</v>
      </c>
    </row>
    <row r="21" spans="2:33" s="38" customFormat="1" ht="27.95" customHeight="1">
      <c r="B21" s="58">
        <v>4</v>
      </c>
      <c r="C21" s="239"/>
      <c r="D21" s="36" t="str">
        <f>'00月菜單'!I14</f>
        <v>香Q米飯</v>
      </c>
      <c r="E21" s="36" t="s">
        <v>76</v>
      </c>
      <c r="F21" s="36"/>
      <c r="G21" s="36" t="str">
        <f>'00月菜單'!I15</f>
        <v>黑胡椒豬柳</v>
      </c>
      <c r="H21" s="36" t="s">
        <v>14</v>
      </c>
      <c r="I21" s="36"/>
      <c r="J21" s="36" t="str">
        <f>'00月菜單'!I16</f>
        <v>咖哩雞</v>
      </c>
      <c r="K21" s="36" t="s">
        <v>14</v>
      </c>
      <c r="L21" s="36"/>
      <c r="M21" s="36" t="str">
        <f>'00月菜單'!I17</f>
        <v>醬汁(豆)腐</v>
      </c>
      <c r="N21" s="36" t="s">
        <v>125</v>
      </c>
      <c r="O21" s="36"/>
      <c r="P21" s="36" t="str">
        <f>'00月菜單'!I18</f>
        <v>深色蔬菜</v>
      </c>
      <c r="Q21" s="36" t="s">
        <v>15</v>
      </c>
      <c r="R21" s="36"/>
      <c r="S21" s="36" t="str">
        <f>'00月菜單'!I19</f>
        <v>蛋花湯</v>
      </c>
      <c r="T21" s="36" t="s">
        <v>14</v>
      </c>
      <c r="U21" s="36"/>
      <c r="V21" s="240"/>
      <c r="W21" s="112" t="s">
        <v>50</v>
      </c>
      <c r="X21" s="113"/>
      <c r="Y21" s="37" t="s">
        <v>16</v>
      </c>
      <c r="Z21" s="123">
        <v>4.5999999999999996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>
      <c r="B22" s="59" t="s">
        <v>7</v>
      </c>
      <c r="C22" s="239"/>
      <c r="D22" s="4" t="s">
        <v>262</v>
      </c>
      <c r="E22" s="5"/>
      <c r="F22" s="5">
        <v>80</v>
      </c>
      <c r="G22" s="4" t="s">
        <v>79</v>
      </c>
      <c r="H22" s="5"/>
      <c r="I22" s="132">
        <v>50</v>
      </c>
      <c r="J22" s="4" t="s">
        <v>63</v>
      </c>
      <c r="K22" s="4"/>
      <c r="L22" s="4">
        <v>40</v>
      </c>
      <c r="M22" s="5" t="s">
        <v>331</v>
      </c>
      <c r="N22" s="5" t="s">
        <v>332</v>
      </c>
      <c r="O22" s="5">
        <v>50</v>
      </c>
      <c r="P22" s="4" t="s">
        <v>268</v>
      </c>
      <c r="Q22" s="4"/>
      <c r="R22" s="4">
        <v>80</v>
      </c>
      <c r="S22" s="4" t="s">
        <v>305</v>
      </c>
      <c r="T22" s="4"/>
      <c r="U22" s="4">
        <v>10</v>
      </c>
      <c r="V22" s="241"/>
      <c r="W22" s="114">
        <f>Z21*15+Z23*5+Z25*15+Z26*12</f>
        <v>76.5</v>
      </c>
      <c r="X22" s="115" t="s">
        <v>51</v>
      </c>
      <c r="Y22" s="40" t="s">
        <v>21</v>
      </c>
      <c r="Z22" s="124">
        <v>2.5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>
      <c r="B23" s="59">
        <v>6</v>
      </c>
      <c r="C23" s="239"/>
      <c r="D23" s="4"/>
      <c r="E23" s="5"/>
      <c r="F23" s="5"/>
      <c r="G23" s="4" t="s">
        <v>128</v>
      </c>
      <c r="H23" s="5"/>
      <c r="I23" s="4">
        <v>40</v>
      </c>
      <c r="J23" s="4" t="s">
        <v>77</v>
      </c>
      <c r="K23" s="4"/>
      <c r="L23" s="4">
        <v>18</v>
      </c>
      <c r="M23" s="5"/>
      <c r="N23" s="5"/>
      <c r="O23" s="5"/>
      <c r="P23" s="4"/>
      <c r="Q23" s="4"/>
      <c r="R23" s="4"/>
      <c r="S23" s="4"/>
      <c r="T23" s="4"/>
      <c r="U23" s="4"/>
      <c r="V23" s="241"/>
      <c r="W23" s="116" t="s">
        <v>52</v>
      </c>
      <c r="X23" s="117"/>
      <c r="Y23" s="43" t="s">
        <v>23</v>
      </c>
      <c r="Z23" s="124">
        <v>1.5</v>
      </c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>
      <c r="B24" s="59" t="s">
        <v>8</v>
      </c>
      <c r="C24" s="239"/>
      <c r="D24" s="5"/>
      <c r="E24" s="5"/>
      <c r="F24" s="5"/>
      <c r="G24" s="4"/>
      <c r="H24" s="47"/>
      <c r="I24" s="4"/>
      <c r="J24" s="4" t="s">
        <v>60</v>
      </c>
      <c r="K24" s="47"/>
      <c r="L24" s="4">
        <v>10</v>
      </c>
      <c r="M24" s="5"/>
      <c r="N24" s="5"/>
      <c r="O24" s="5"/>
      <c r="P24" s="4"/>
      <c r="Q24" s="47"/>
      <c r="R24" s="4"/>
      <c r="S24" s="5"/>
      <c r="T24" s="47"/>
      <c r="U24" s="4"/>
      <c r="V24" s="241"/>
      <c r="W24" s="114">
        <f>Z22*5+Z24*5</f>
        <v>25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>
      <c r="B25" s="244" t="s">
        <v>36</v>
      </c>
      <c r="C25" s="239"/>
      <c r="D25" s="5"/>
      <c r="E25" s="5"/>
      <c r="F25" s="5"/>
      <c r="G25" s="4"/>
      <c r="H25" s="47"/>
      <c r="I25" s="4"/>
      <c r="J25" s="4" t="s">
        <v>64</v>
      </c>
      <c r="K25" s="47"/>
      <c r="L25" s="4">
        <v>10</v>
      </c>
      <c r="M25" s="4"/>
      <c r="N25" s="47"/>
      <c r="O25" s="4"/>
      <c r="P25" s="4"/>
      <c r="Q25" s="47"/>
      <c r="R25" s="4"/>
      <c r="S25" s="4"/>
      <c r="T25" s="47"/>
      <c r="U25" s="4"/>
      <c r="V25" s="241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>
      <c r="B26" s="244"/>
      <c r="C26" s="239"/>
      <c r="D26" s="105"/>
      <c r="E26" s="47"/>
      <c r="F26" s="4"/>
      <c r="G26" s="69"/>
      <c r="H26" s="47"/>
      <c r="I26" s="4"/>
      <c r="J26" s="4" t="s">
        <v>65</v>
      </c>
      <c r="K26" s="47"/>
      <c r="L26" s="4">
        <v>1</v>
      </c>
      <c r="M26" s="4"/>
      <c r="N26" s="47"/>
      <c r="O26" s="4"/>
      <c r="P26" s="4"/>
      <c r="Q26" s="47"/>
      <c r="R26" s="4"/>
      <c r="S26" s="4"/>
      <c r="T26" s="47"/>
      <c r="U26" s="4"/>
      <c r="V26" s="241"/>
      <c r="W26" s="114">
        <f>Z21*2+Z22*7+Z23*1+Z26*8</f>
        <v>28.2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1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2"/>
      <c r="W28" s="118">
        <f>W22*4+W26*4+W24*9</f>
        <v>643.79999999999995</v>
      </c>
      <c r="X28" s="119" t="s">
        <v>54</v>
      </c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>
      <c r="B29" s="35">
        <v>4</v>
      </c>
      <c r="C29" s="239"/>
      <c r="D29" s="36" t="str">
        <f>'00月菜單'!M14</f>
        <v>南瓜飯</v>
      </c>
      <c r="E29" s="36" t="s">
        <v>12</v>
      </c>
      <c r="F29" s="36"/>
      <c r="G29" s="36" t="str">
        <f>'00月菜單'!M15</f>
        <v>香雞排(烤)</v>
      </c>
      <c r="H29" s="36" t="s">
        <v>125</v>
      </c>
      <c r="I29" s="36"/>
      <c r="J29" s="36" t="str">
        <f>'00月菜單'!M16</f>
        <v>小魚干豆干(海)(豆)</v>
      </c>
      <c r="K29" s="36" t="s">
        <v>135</v>
      </c>
      <c r="L29" s="36"/>
      <c r="M29" s="36" t="str">
        <f>'00月菜單'!M17</f>
        <v>蕃茄炒蛋</v>
      </c>
      <c r="N29" s="36" t="s">
        <v>14</v>
      </c>
      <c r="O29" s="36"/>
      <c r="P29" s="36" t="str">
        <f>'00月菜單'!M18</f>
        <v>淺色蔬菜</v>
      </c>
      <c r="Q29" s="36" t="s">
        <v>15</v>
      </c>
      <c r="R29" s="36"/>
      <c r="S29" s="36" t="str">
        <f>'00月菜單'!M19</f>
        <v>鮮蔬湯</v>
      </c>
      <c r="T29" s="36" t="s">
        <v>14</v>
      </c>
      <c r="U29" s="36"/>
      <c r="V29" s="240"/>
      <c r="W29" s="112" t="s">
        <v>50</v>
      </c>
      <c r="X29" s="113"/>
      <c r="Y29" s="37" t="s">
        <v>16</v>
      </c>
      <c r="Z29" s="123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>
      <c r="B30" s="39" t="s">
        <v>7</v>
      </c>
      <c r="C30" s="239"/>
      <c r="D30" s="4" t="s">
        <v>57</v>
      </c>
      <c r="E30" s="4"/>
      <c r="F30" s="4">
        <v>80</v>
      </c>
      <c r="G30" s="4" t="s">
        <v>302</v>
      </c>
      <c r="H30" s="4"/>
      <c r="I30" s="4">
        <v>35</v>
      </c>
      <c r="J30" s="5" t="s">
        <v>88</v>
      </c>
      <c r="K30" s="5" t="s">
        <v>138</v>
      </c>
      <c r="L30" s="5">
        <v>20</v>
      </c>
      <c r="M30" s="5" t="s">
        <v>140</v>
      </c>
      <c r="N30" s="5"/>
      <c r="O30" s="5">
        <v>60</v>
      </c>
      <c r="P30" s="4" t="s">
        <v>48</v>
      </c>
      <c r="Q30" s="4"/>
      <c r="R30" s="4">
        <v>80</v>
      </c>
      <c r="S30" s="76" t="s">
        <v>130</v>
      </c>
      <c r="T30" s="4"/>
      <c r="U30" s="4">
        <v>50</v>
      </c>
      <c r="V30" s="241"/>
      <c r="W30" s="114">
        <f>Z29*15+Z31*5+Z33*15+Z34*12</f>
        <v>85.5</v>
      </c>
      <c r="X30" s="115" t="s">
        <v>51</v>
      </c>
      <c r="Y30" s="40" t="s">
        <v>21</v>
      </c>
      <c r="Z30" s="124">
        <v>2.5</v>
      </c>
      <c r="AA30" s="20"/>
      <c r="AB30" s="41" t="s">
        <v>22</v>
      </c>
      <c r="AC30" s="22">
        <v>6.2</v>
      </c>
      <c r="AD30" s="22">
        <f>AC30*2</f>
        <v>12.4</v>
      </c>
      <c r="AE30" s="22"/>
      <c r="AF30" s="22">
        <f>AC30*15</f>
        <v>93</v>
      </c>
      <c r="AG30" s="22">
        <f>AD30*4+AF30*4</f>
        <v>421.6</v>
      </c>
    </row>
    <row r="31" spans="2:33" ht="27.95" customHeight="1">
      <c r="B31" s="39">
        <v>7</v>
      </c>
      <c r="C31" s="239"/>
      <c r="D31" s="4" t="s">
        <v>62</v>
      </c>
      <c r="E31" s="4"/>
      <c r="F31" s="4">
        <v>30</v>
      </c>
      <c r="G31" s="4"/>
      <c r="H31" s="4"/>
      <c r="I31" s="4"/>
      <c r="J31" s="5" t="s">
        <v>137</v>
      </c>
      <c r="K31" s="5" t="s">
        <v>139</v>
      </c>
      <c r="L31" s="5">
        <v>20</v>
      </c>
      <c r="M31" s="5" t="s">
        <v>78</v>
      </c>
      <c r="N31" s="5"/>
      <c r="O31" s="5">
        <v>20</v>
      </c>
      <c r="P31" s="4"/>
      <c r="Q31" s="4"/>
      <c r="R31" s="4"/>
      <c r="S31" s="4" t="s">
        <v>141</v>
      </c>
      <c r="T31" s="4"/>
      <c r="U31" s="4">
        <v>10</v>
      </c>
      <c r="V31" s="241"/>
      <c r="W31" s="116" t="s">
        <v>52</v>
      </c>
      <c r="X31" s="117"/>
      <c r="Y31" s="43" t="s">
        <v>23</v>
      </c>
      <c r="Z31" s="124">
        <v>2.1</v>
      </c>
      <c r="AA31" s="21"/>
      <c r="AB31" s="44" t="s">
        <v>24</v>
      </c>
      <c r="AC31" s="22">
        <v>2.1</v>
      </c>
      <c r="AD31" s="45">
        <f>AC31*7</f>
        <v>14.700000000000001</v>
      </c>
      <c r="AE31" s="22">
        <f>AC31*5</f>
        <v>10.5</v>
      </c>
      <c r="AF31" s="22" t="s">
        <v>25</v>
      </c>
      <c r="AG31" s="46">
        <f>AD31*4+AE31*9</f>
        <v>153.30000000000001</v>
      </c>
    </row>
    <row r="32" spans="2:33" ht="27.95" customHeight="1">
      <c r="B32" s="39" t="s">
        <v>8</v>
      </c>
      <c r="C32" s="239"/>
      <c r="D32" s="47"/>
      <c r="E32" s="47"/>
      <c r="F32" s="4"/>
      <c r="G32" s="4"/>
      <c r="H32" s="47"/>
      <c r="I32" s="4"/>
      <c r="J32" s="5"/>
      <c r="K32" s="5"/>
      <c r="L32" s="5"/>
      <c r="M32" s="5"/>
      <c r="N32" s="5"/>
      <c r="O32" s="5"/>
      <c r="P32" s="4"/>
      <c r="Q32" s="47"/>
      <c r="R32" s="4"/>
      <c r="S32" s="5" t="s">
        <v>118</v>
      </c>
      <c r="T32" s="4"/>
      <c r="U32" s="4">
        <v>10</v>
      </c>
      <c r="V32" s="241"/>
      <c r="W32" s="114">
        <f>Z30*5+Z32*5</f>
        <v>25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1.5</v>
      </c>
      <c r="AD32" s="22">
        <f>AC32*1</f>
        <v>1.5</v>
      </c>
      <c r="AE32" s="22" t="s">
        <v>25</v>
      </c>
      <c r="AF32" s="22">
        <f>AC32*5</f>
        <v>7.5</v>
      </c>
      <c r="AG32" s="22">
        <f>AD32*4+AF32*4</f>
        <v>36</v>
      </c>
    </row>
    <row r="33" spans="2:33" ht="27.95" customHeight="1">
      <c r="B33" s="243" t="s">
        <v>37</v>
      </c>
      <c r="C33" s="239"/>
      <c r="D33" s="47"/>
      <c r="E33" s="47"/>
      <c r="F33" s="4"/>
      <c r="G33" s="4"/>
      <c r="H33" s="47"/>
      <c r="I33" s="4"/>
      <c r="J33" s="5"/>
      <c r="K33" s="5"/>
      <c r="L33" s="5"/>
      <c r="M33" s="5"/>
      <c r="N33" s="5"/>
      <c r="O33" s="5"/>
      <c r="P33" s="4"/>
      <c r="Q33" s="47"/>
      <c r="R33" s="4"/>
      <c r="S33" s="5" t="s">
        <v>127</v>
      </c>
      <c r="T33" s="4"/>
      <c r="U33" s="4">
        <v>5</v>
      </c>
      <c r="V33" s="241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>
      <c r="B34" s="243"/>
      <c r="C34" s="239"/>
      <c r="D34" s="47"/>
      <c r="E34" s="47"/>
      <c r="F34" s="4"/>
      <c r="G34" s="4"/>
      <c r="H34" s="47"/>
      <c r="I34" s="4"/>
      <c r="J34" s="5"/>
      <c r="K34" s="47"/>
      <c r="L34" s="5"/>
      <c r="M34" s="5"/>
      <c r="N34" s="47"/>
      <c r="O34" s="5"/>
      <c r="P34" s="4"/>
      <c r="Q34" s="47"/>
      <c r="R34" s="4"/>
      <c r="S34" s="5"/>
      <c r="T34" s="47"/>
      <c r="U34" s="4"/>
      <c r="V34" s="241"/>
      <c r="W34" s="114">
        <f>Z29*2+Z30*7+Z31*1+Z34*8</f>
        <v>29.6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"/>
      <c r="U35" s="4"/>
      <c r="V35" s="241"/>
      <c r="W35" s="116" t="s">
        <v>9</v>
      </c>
      <c r="X35" s="117"/>
      <c r="Y35" s="51"/>
      <c r="Z35" s="124"/>
      <c r="AA35" s="21"/>
      <c r="AD35" s="21">
        <f>SUM(AD30:AD34)</f>
        <v>28.6</v>
      </c>
      <c r="AE35" s="21">
        <f>SUM(AE30:AE34)</f>
        <v>23</v>
      </c>
      <c r="AF35" s="21">
        <f>SUM(AF30:AF34)</f>
        <v>115.5</v>
      </c>
      <c r="AG35" s="21">
        <f>AD35*4+AE35*9+AF35*4</f>
        <v>783.4</v>
      </c>
    </row>
    <row r="36" spans="2:33" ht="27.95" customHeight="1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2"/>
      <c r="W36" s="118">
        <f>W30*4+W34*4+W32*9</f>
        <v>685.4</v>
      </c>
      <c r="X36" s="119" t="s">
        <v>54</v>
      </c>
      <c r="Y36" s="48"/>
      <c r="Z36" s="124"/>
      <c r="AA36" s="20"/>
      <c r="AD36" s="54">
        <f>AD35*4/AG35</f>
        <v>0.14603012509573654</v>
      </c>
      <c r="AE36" s="54">
        <f>AE35*9/AG35</f>
        <v>0.26423283124840441</v>
      </c>
      <c r="AF36" s="54">
        <f>AF35*4/AG35</f>
        <v>0.58973704365585911</v>
      </c>
    </row>
    <row r="37" spans="2:33" s="38" customFormat="1" ht="27.95" customHeight="1">
      <c r="B37" s="35">
        <v>4</v>
      </c>
      <c r="C37" s="239"/>
      <c r="D37" s="36" t="str">
        <f>'00月菜單'!Q14</f>
        <v>義大利麵</v>
      </c>
      <c r="E37" s="36" t="s">
        <v>261</v>
      </c>
      <c r="F37" s="36"/>
      <c r="G37" s="36" t="str">
        <f>'00月菜單'!Q15</f>
        <v>(炸)雞腿</v>
      </c>
      <c r="H37" s="36" t="s">
        <v>265</v>
      </c>
      <c r="I37" s="36"/>
      <c r="J37" s="36" t="str">
        <f>'00月菜單'!Q16</f>
        <v>醬汁水餃(冷)</v>
      </c>
      <c r="K37" s="36" t="s">
        <v>76</v>
      </c>
      <c r="L37" s="36"/>
      <c r="M37" s="36" t="str">
        <f>'00月菜單'!Q17</f>
        <v>白菜滷</v>
      </c>
      <c r="N37" s="36" t="s">
        <v>14</v>
      </c>
      <c r="O37" s="36"/>
      <c r="P37" s="36" t="str">
        <f>'00月菜單'!Q18</f>
        <v>深色蔬菜</v>
      </c>
      <c r="Q37" s="36" t="s">
        <v>15</v>
      </c>
      <c r="R37" s="36"/>
      <c r="S37" s="36" t="str">
        <f>'00月菜單'!Q19</f>
        <v>海芽薑絲湯</v>
      </c>
      <c r="T37" s="36" t="s">
        <v>14</v>
      </c>
      <c r="U37" s="36"/>
      <c r="V37" s="240"/>
      <c r="W37" s="112" t="s">
        <v>50</v>
      </c>
      <c r="X37" s="113"/>
      <c r="Y37" s="37" t="s">
        <v>16</v>
      </c>
      <c r="Z37" s="126">
        <v>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>
      <c r="B38" s="39" t="s">
        <v>7</v>
      </c>
      <c r="C38" s="239"/>
      <c r="D38" s="4" t="s">
        <v>227</v>
      </c>
      <c r="E38" s="5"/>
      <c r="F38" s="5">
        <v>240</v>
      </c>
      <c r="G38" s="4" t="s">
        <v>266</v>
      </c>
      <c r="H38" s="5" t="s">
        <v>267</v>
      </c>
      <c r="I38" s="132">
        <v>50</v>
      </c>
      <c r="J38" s="4" t="s">
        <v>263</v>
      </c>
      <c r="K38" s="4" t="s">
        <v>264</v>
      </c>
      <c r="L38" s="4">
        <v>30</v>
      </c>
      <c r="M38" s="4" t="s">
        <v>166</v>
      </c>
      <c r="N38" s="5"/>
      <c r="O38" s="5">
        <v>50</v>
      </c>
      <c r="P38" s="4" t="s">
        <v>49</v>
      </c>
      <c r="Q38" s="4"/>
      <c r="R38" s="4">
        <v>80</v>
      </c>
      <c r="S38" s="5" t="s">
        <v>142</v>
      </c>
      <c r="T38" s="5"/>
      <c r="U38" s="5">
        <v>30</v>
      </c>
      <c r="V38" s="241"/>
      <c r="W38" s="114">
        <f>Z37*15+Z39*5+Z41*15+Z42*12</f>
        <v>86.5</v>
      </c>
      <c r="X38" s="115" t="s">
        <v>51</v>
      </c>
      <c r="Y38" s="40" t="s">
        <v>21</v>
      </c>
      <c r="Z38" s="127">
        <v>2.2000000000000002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>
      <c r="B39" s="39">
        <v>8</v>
      </c>
      <c r="C39" s="239"/>
      <c r="D39" s="4" t="s">
        <v>228</v>
      </c>
      <c r="E39" s="5"/>
      <c r="F39" s="5">
        <v>18</v>
      </c>
      <c r="G39" s="4"/>
      <c r="H39" s="5"/>
      <c r="I39" s="4"/>
      <c r="J39" s="4"/>
      <c r="K39" s="4"/>
      <c r="L39" s="4"/>
      <c r="M39" s="4" t="s">
        <v>141</v>
      </c>
      <c r="N39" s="5"/>
      <c r="O39" s="5">
        <v>10</v>
      </c>
      <c r="P39" s="4"/>
      <c r="Q39" s="5"/>
      <c r="R39" s="4"/>
      <c r="S39" s="5" t="s">
        <v>143</v>
      </c>
      <c r="T39" s="5"/>
      <c r="U39" s="5">
        <v>1</v>
      </c>
      <c r="V39" s="241"/>
      <c r="W39" s="116" t="s">
        <v>52</v>
      </c>
      <c r="X39" s="117"/>
      <c r="Y39" s="43" t="s">
        <v>23</v>
      </c>
      <c r="Z39" s="127">
        <v>2.2999999999999998</v>
      </c>
      <c r="AA39" s="21"/>
      <c r="AB39" s="44" t="s">
        <v>24</v>
      </c>
      <c r="AC39" s="22">
        <v>2.2000000000000002</v>
      </c>
      <c r="AD39" s="45">
        <f>AC39*7</f>
        <v>15.400000000000002</v>
      </c>
      <c r="AE39" s="22">
        <f>AC39*5</f>
        <v>11</v>
      </c>
      <c r="AF39" s="22" t="s">
        <v>25</v>
      </c>
      <c r="AG39" s="46">
        <f>AD39*4+AE39*9</f>
        <v>160.60000000000002</v>
      </c>
    </row>
    <row r="40" spans="2:33" ht="27.95" customHeight="1">
      <c r="B40" s="39" t="s">
        <v>8</v>
      </c>
      <c r="C40" s="239"/>
      <c r="D40" s="5" t="s">
        <v>229</v>
      </c>
      <c r="E40" s="5"/>
      <c r="F40" s="5">
        <v>30</v>
      </c>
      <c r="G40" s="4"/>
      <c r="H40" s="5"/>
      <c r="I40" s="4"/>
      <c r="J40" s="4"/>
      <c r="K40" s="47"/>
      <c r="L40" s="4"/>
      <c r="M40" s="4" t="s">
        <v>239</v>
      </c>
      <c r="N40" s="5"/>
      <c r="O40" s="4">
        <v>10</v>
      </c>
      <c r="P40" s="4"/>
      <c r="Q40" s="5"/>
      <c r="R40" s="4"/>
      <c r="S40" s="5"/>
      <c r="T40" s="5"/>
      <c r="U40" s="5"/>
      <c r="V40" s="241"/>
      <c r="W40" s="114">
        <f>Z38*5+Z40*5</f>
        <v>23.5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1.7</v>
      </c>
      <c r="AD40" s="22">
        <f>AC40*1</f>
        <v>1.7</v>
      </c>
      <c r="AE40" s="22" t="s">
        <v>25</v>
      </c>
      <c r="AF40" s="22">
        <f>AC40*5</f>
        <v>8.5</v>
      </c>
      <c r="AG40" s="22">
        <f>AD40*4+AF40*4</f>
        <v>40.799999999999997</v>
      </c>
    </row>
    <row r="41" spans="2:33" ht="27.95" customHeight="1">
      <c r="B41" s="243" t="s">
        <v>28</v>
      </c>
      <c r="C41" s="239"/>
      <c r="D41" s="5" t="s">
        <v>230</v>
      </c>
      <c r="E41" s="5"/>
      <c r="F41" s="5">
        <v>20</v>
      </c>
      <c r="G41" s="4"/>
      <c r="H41" s="5"/>
      <c r="I41" s="4"/>
      <c r="J41" s="4"/>
      <c r="K41" s="47"/>
      <c r="L41" s="4"/>
      <c r="M41" s="4"/>
      <c r="N41" s="5"/>
      <c r="O41" s="4"/>
      <c r="P41" s="4"/>
      <c r="Q41" s="5"/>
      <c r="R41" s="4"/>
      <c r="S41" s="5"/>
      <c r="T41" s="5"/>
      <c r="U41" s="5"/>
      <c r="V41" s="241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>
      <c r="B42" s="243"/>
      <c r="C42" s="239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1"/>
      <c r="W42" s="114">
        <f>Z37*2+Z38*7+Z39*1+Z42*8</f>
        <v>27.700000000000003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>
      <c r="B43" s="49" t="s">
        <v>32</v>
      </c>
      <c r="C43" s="50"/>
      <c r="D43" s="47"/>
      <c r="E43" s="47"/>
      <c r="F43" s="4"/>
      <c r="G43" s="4"/>
      <c r="H43" s="47"/>
      <c r="I43" s="4"/>
      <c r="J43" s="4"/>
      <c r="K43" s="47"/>
      <c r="L43" s="4"/>
      <c r="M43" s="4"/>
      <c r="N43" s="47"/>
      <c r="O43" s="4"/>
      <c r="P43" s="4"/>
      <c r="Q43" s="47"/>
      <c r="R43" s="4"/>
      <c r="S43" s="5"/>
      <c r="T43" s="47"/>
      <c r="U43" s="5"/>
      <c r="V43" s="241"/>
      <c r="W43" s="116" t="s">
        <v>9</v>
      </c>
      <c r="X43" s="117"/>
      <c r="Y43" s="51"/>
      <c r="Z43" s="127"/>
      <c r="AA43" s="21"/>
      <c r="AD43" s="21">
        <f>SUM(AD38:AD42)</f>
        <v>29.1</v>
      </c>
      <c r="AE43" s="21">
        <f>SUM(AE38:AE42)</f>
        <v>23.5</v>
      </c>
      <c r="AF43" s="21">
        <f>SUM(AF38:AF42)</f>
        <v>98.5</v>
      </c>
      <c r="AG43" s="21">
        <f>AD43*4+AE43*9+AF43*4</f>
        <v>721.9</v>
      </c>
    </row>
    <row r="44" spans="2:33" ht="27.95" customHeight="1" thickBot="1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2"/>
      <c r="W44" s="118">
        <f>W38*4+W42*4+W40*9</f>
        <v>668.3</v>
      </c>
      <c r="X44" s="119" t="s">
        <v>54</v>
      </c>
      <c r="Y44" s="80"/>
      <c r="Z44" s="128"/>
      <c r="AA44" s="20"/>
      <c r="AD44" s="54">
        <f>AD43*4/AG43</f>
        <v>0.1612411691369996</v>
      </c>
      <c r="AE44" s="54">
        <f>AE43*9/AG43</f>
        <v>0.29297686660202243</v>
      </c>
      <c r="AF44" s="54">
        <f>AF43*4/AG43</f>
        <v>0.54578196426097803</v>
      </c>
    </row>
    <row r="45" spans="2:33" s="84" customFormat="1" ht="21.75" customHeight="1">
      <c r="B45" s="81"/>
      <c r="C45" s="21"/>
      <c r="D45" s="42"/>
      <c r="E45" s="82"/>
      <c r="F45" s="42"/>
      <c r="G45" s="42"/>
      <c r="H45" s="82"/>
      <c r="I45" s="42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83"/>
      <c r="AB45" s="68"/>
      <c r="AC45" s="62"/>
      <c r="AD45" s="68"/>
      <c r="AE45" s="68"/>
      <c r="AF45" s="68"/>
      <c r="AG45" s="68"/>
    </row>
    <row r="46" spans="2:33">
      <c r="B46" s="62"/>
      <c r="C46" s="84"/>
      <c r="D46" s="237"/>
      <c r="E46" s="237"/>
      <c r="F46" s="238"/>
      <c r="G46" s="238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>
      <c r="Z47" s="129"/>
    </row>
    <row r="48" spans="2:33">
      <c r="Z48" s="129"/>
    </row>
    <row r="49" spans="26:26">
      <c r="Z49" s="129"/>
    </row>
    <row r="50" spans="26:26">
      <c r="Z50" s="129"/>
    </row>
    <row r="51" spans="26:26">
      <c r="Z51" s="129"/>
    </row>
    <row r="52" spans="26:26">
      <c r="Z52" s="129"/>
    </row>
  </sheetData>
  <mergeCells count="20">
    <mergeCell ref="J45:Z45"/>
    <mergeCell ref="D46:G46"/>
    <mergeCell ref="C29:C34"/>
    <mergeCell ref="V29:V36"/>
    <mergeCell ref="C21:C26"/>
    <mergeCell ref="V21:V28"/>
    <mergeCell ref="B25:B26"/>
    <mergeCell ref="B33:B34"/>
    <mergeCell ref="C37:C42"/>
    <mergeCell ref="V37:V44"/>
    <mergeCell ref="B41:B42"/>
    <mergeCell ref="C13:C18"/>
    <mergeCell ref="V13:V20"/>
    <mergeCell ref="B17:B18"/>
    <mergeCell ref="B1:Z1"/>
    <mergeCell ref="B2:G2"/>
    <mergeCell ref="C5:C10"/>
    <mergeCell ref="V5:V12"/>
    <mergeCell ref="B9:B10"/>
    <mergeCell ref="W4:X4"/>
  </mergeCells>
  <phoneticPr fontId="19" type="noConversion"/>
  <pageMargins left="0.98425196850393704" right="0.15748031496062992" top="0.19685039370078741" bottom="0.15748031496062992" header="0.51181102362204722" footer="0.23622047244094491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zoomScaleNormal="60" workbookViewId="0">
      <selection activeCell="L40" sqref="L40"/>
    </sheetView>
  </sheetViews>
  <sheetFormatPr defaultRowHeight="2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>
      <c r="B1" s="245" t="s">
        <v>309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8"/>
      <c r="AC1" s="10"/>
    </row>
    <row r="2" spans="2:33" s="9" customFormat="1" ht="13.5" customHeight="1">
      <c r="B2" s="246"/>
      <c r="C2" s="247"/>
      <c r="D2" s="247"/>
      <c r="E2" s="247"/>
      <c r="F2" s="247"/>
      <c r="G2" s="247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48" t="s">
        <v>6</v>
      </c>
      <c r="X4" s="249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>
      <c r="B5" s="35">
        <v>4</v>
      </c>
      <c r="C5" s="239"/>
      <c r="D5" s="36" t="str">
        <f>'00月菜單'!A23</f>
        <v>香Q米飯</v>
      </c>
      <c r="E5" s="36" t="s">
        <v>12</v>
      </c>
      <c r="F5" s="1" t="s">
        <v>13</v>
      </c>
      <c r="G5" s="36" t="str">
        <f>'00月菜單'!A24</f>
        <v>三杯杏鮑菇</v>
      </c>
      <c r="H5" s="36" t="s">
        <v>14</v>
      </c>
      <c r="I5" s="1" t="s">
        <v>13</v>
      </c>
      <c r="J5" s="36" t="str">
        <f>'00月菜單'!A25</f>
        <v>五香滷蛋</v>
      </c>
      <c r="K5" s="36" t="s">
        <v>14</v>
      </c>
      <c r="L5" s="1" t="s">
        <v>13</v>
      </c>
      <c r="M5" s="36" t="str">
        <f>'00月菜單'!A26</f>
        <v>佛跳牆</v>
      </c>
      <c r="N5" s="36" t="s">
        <v>14</v>
      </c>
      <c r="O5" s="1" t="s">
        <v>13</v>
      </c>
      <c r="P5" s="36" t="str">
        <f>'00月菜單'!A27</f>
        <v>淺色蔬菜</v>
      </c>
      <c r="Q5" s="36" t="s">
        <v>15</v>
      </c>
      <c r="R5" s="1" t="s">
        <v>13</v>
      </c>
      <c r="S5" s="36" t="str">
        <f>'00月菜單'!A28</f>
        <v>酸辣湯(芡)(豆)</v>
      </c>
      <c r="T5" s="36" t="s">
        <v>14</v>
      </c>
      <c r="U5" s="1" t="s">
        <v>13</v>
      </c>
      <c r="V5" s="240"/>
      <c r="W5" s="112" t="s">
        <v>50</v>
      </c>
      <c r="X5" s="113"/>
      <c r="Y5" s="37" t="s">
        <v>16</v>
      </c>
      <c r="Z5" s="123">
        <v>5.2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>
      <c r="B6" s="39" t="s">
        <v>7</v>
      </c>
      <c r="C6" s="239"/>
      <c r="D6" s="4" t="s">
        <v>57</v>
      </c>
      <c r="E6" s="5"/>
      <c r="F6" s="4">
        <v>80</v>
      </c>
      <c r="G6" s="4" t="s">
        <v>146</v>
      </c>
      <c r="H6" s="5"/>
      <c r="I6" s="4">
        <v>20</v>
      </c>
      <c r="J6" s="4" t="s">
        <v>78</v>
      </c>
      <c r="K6" s="4"/>
      <c r="L6" s="4">
        <v>55</v>
      </c>
      <c r="M6" s="4" t="s">
        <v>166</v>
      </c>
      <c r="N6" s="4"/>
      <c r="O6" s="4">
        <v>60</v>
      </c>
      <c r="P6" s="4" t="s">
        <v>144</v>
      </c>
      <c r="Q6" s="4"/>
      <c r="R6" s="4">
        <v>80</v>
      </c>
      <c r="S6" s="132" t="s">
        <v>148</v>
      </c>
      <c r="T6" s="135" t="s">
        <v>145</v>
      </c>
      <c r="U6" s="132">
        <v>50</v>
      </c>
      <c r="V6" s="241"/>
      <c r="W6" s="114">
        <f>Z5*15+Z7*5+Z9*15+Z10*12</f>
        <v>91.5</v>
      </c>
      <c r="X6" s="115" t="s">
        <v>51</v>
      </c>
      <c r="Y6" s="40" t="s">
        <v>21</v>
      </c>
      <c r="Z6" s="124">
        <v>1.5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>
      <c r="B7" s="39">
        <v>11</v>
      </c>
      <c r="C7" s="239"/>
      <c r="D7" s="4"/>
      <c r="E7" s="5"/>
      <c r="F7" s="4"/>
      <c r="G7" s="4" t="s">
        <v>147</v>
      </c>
      <c r="H7" s="5"/>
      <c r="I7" s="4">
        <v>30</v>
      </c>
      <c r="J7" s="4"/>
      <c r="K7" s="4"/>
      <c r="L7" s="4"/>
      <c r="M7" s="4" t="s">
        <v>171</v>
      </c>
      <c r="N7" s="4"/>
      <c r="O7" s="4">
        <v>5</v>
      </c>
      <c r="P7" s="4"/>
      <c r="Q7" s="4"/>
      <c r="R7" s="4"/>
      <c r="S7" s="132" t="s">
        <v>151</v>
      </c>
      <c r="T7" s="136"/>
      <c r="U7" s="132">
        <v>30</v>
      </c>
      <c r="V7" s="241"/>
      <c r="W7" s="116" t="s">
        <v>52</v>
      </c>
      <c r="X7" s="117"/>
      <c r="Y7" s="43" t="s">
        <v>23</v>
      </c>
      <c r="Z7" s="124">
        <v>2.7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>
      <c r="B8" s="39" t="s">
        <v>8</v>
      </c>
      <c r="C8" s="239"/>
      <c r="D8" s="4"/>
      <c r="E8" s="5"/>
      <c r="F8" s="4"/>
      <c r="G8" s="4" t="s">
        <v>179</v>
      </c>
      <c r="H8" s="103"/>
      <c r="I8" s="4">
        <v>30</v>
      </c>
      <c r="J8" s="4"/>
      <c r="K8" s="47"/>
      <c r="L8" s="4"/>
      <c r="M8" s="4" t="s">
        <v>122</v>
      </c>
      <c r="N8" s="103"/>
      <c r="O8" s="4">
        <v>10</v>
      </c>
      <c r="P8" s="4"/>
      <c r="Q8" s="47"/>
      <c r="R8" s="4"/>
      <c r="S8" s="5" t="s">
        <v>118</v>
      </c>
      <c r="T8" s="4"/>
      <c r="U8" s="4">
        <v>10</v>
      </c>
      <c r="V8" s="241"/>
      <c r="W8" s="114">
        <f>Z6*5+Z8*5</f>
        <v>20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>
      <c r="B9" s="243" t="s">
        <v>33</v>
      </c>
      <c r="C9" s="239"/>
      <c r="D9" s="5"/>
      <c r="E9" s="5"/>
      <c r="F9" s="5"/>
      <c r="G9" s="4" t="s">
        <v>180</v>
      </c>
      <c r="H9" s="103"/>
      <c r="I9" s="4">
        <v>10</v>
      </c>
      <c r="J9" s="4"/>
      <c r="K9" s="47"/>
      <c r="L9" s="4"/>
      <c r="M9" s="4"/>
      <c r="N9" s="47"/>
      <c r="O9" s="4"/>
      <c r="P9" s="4"/>
      <c r="Q9" s="47"/>
      <c r="R9" s="4"/>
      <c r="S9" s="5" t="s">
        <v>152</v>
      </c>
      <c r="T9" s="134"/>
      <c r="U9" s="4">
        <v>10</v>
      </c>
      <c r="V9" s="241"/>
      <c r="W9" s="116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>
      <c r="B10" s="243"/>
      <c r="C10" s="239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 t="s">
        <v>127</v>
      </c>
      <c r="T10" s="134"/>
      <c r="U10" s="4">
        <v>20</v>
      </c>
      <c r="V10" s="241"/>
      <c r="W10" s="114">
        <f>Z5*2+Z6*7+Z7*1+Z10*8</f>
        <v>23.599999999999998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134"/>
      <c r="U11" s="4"/>
      <c r="V11" s="241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134"/>
      <c r="U12" s="4"/>
      <c r="V12" s="242"/>
      <c r="W12" s="118">
        <f>W6*4+W10*4+W8*9</f>
        <v>640.4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>
      <c r="B13" s="35">
        <v>4</v>
      </c>
      <c r="C13" s="239"/>
      <c r="D13" s="36" t="str">
        <f>'00月菜單'!E23</f>
        <v>五穀飯</v>
      </c>
      <c r="E13" s="36" t="s">
        <v>12</v>
      </c>
      <c r="F13" s="36"/>
      <c r="G13" s="36" t="str">
        <f>'00月菜單'!E24</f>
        <v>韓式肉片</v>
      </c>
      <c r="H13" s="36" t="s">
        <v>153</v>
      </c>
      <c r="I13" s="36"/>
      <c r="J13" s="36" t="str">
        <f>'00月菜單'!E25</f>
        <v>螞蟻上樹</v>
      </c>
      <c r="K13" s="36" t="s">
        <v>153</v>
      </c>
      <c r="L13" s="36"/>
      <c r="M13" s="36" t="str">
        <f>'00月菜單'!E26</f>
        <v>魚塊(海)(炸)</v>
      </c>
      <c r="N13" s="36" t="s">
        <v>126</v>
      </c>
      <c r="O13" s="36"/>
      <c r="P13" s="36" t="str">
        <f>'00月菜單'!E27</f>
        <v>深色蔬菜</v>
      </c>
      <c r="Q13" s="36" t="s">
        <v>75</v>
      </c>
      <c r="R13" s="36"/>
      <c r="S13" s="36" t="str">
        <f>'00月菜單'!E28</f>
        <v>味噌湯(豆)/全脂乳品</v>
      </c>
      <c r="T13" s="36" t="s">
        <v>14</v>
      </c>
      <c r="U13" s="36"/>
      <c r="V13" s="240" t="s">
        <v>315</v>
      </c>
      <c r="W13" s="112" t="s">
        <v>50</v>
      </c>
      <c r="X13" s="113"/>
      <c r="Y13" s="37" t="s">
        <v>16</v>
      </c>
      <c r="Z13" s="123">
        <v>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>
      <c r="B14" s="39" t="s">
        <v>7</v>
      </c>
      <c r="C14" s="239"/>
      <c r="D14" s="5" t="s">
        <v>57</v>
      </c>
      <c r="E14" s="5"/>
      <c r="F14" s="5">
        <v>70</v>
      </c>
      <c r="G14" s="4" t="s">
        <v>154</v>
      </c>
      <c r="H14" s="5"/>
      <c r="I14" s="4">
        <v>40</v>
      </c>
      <c r="J14" s="5" t="s">
        <v>300</v>
      </c>
      <c r="K14" s="4"/>
      <c r="L14" s="5">
        <v>8</v>
      </c>
      <c r="M14" s="4" t="s">
        <v>274</v>
      </c>
      <c r="N14" s="4" t="s">
        <v>275</v>
      </c>
      <c r="O14" s="4">
        <v>40</v>
      </c>
      <c r="P14" s="4" t="s">
        <v>157</v>
      </c>
      <c r="Q14" s="4"/>
      <c r="R14" s="4">
        <v>120</v>
      </c>
      <c r="S14" s="5" t="s">
        <v>84</v>
      </c>
      <c r="T14" s="4"/>
      <c r="U14" s="4">
        <v>1</v>
      </c>
      <c r="V14" s="241"/>
      <c r="W14" s="114">
        <f>Z13*15+Z15*5+Z17*15+Z18*12</f>
        <v>98</v>
      </c>
      <c r="X14" s="115" t="s">
        <v>51</v>
      </c>
      <c r="Y14" s="40" t="s">
        <v>21</v>
      </c>
      <c r="Z14" s="124">
        <v>2.7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>
      <c r="B15" s="39">
        <v>12</v>
      </c>
      <c r="C15" s="239"/>
      <c r="D15" s="4" t="s">
        <v>58</v>
      </c>
      <c r="E15" s="4"/>
      <c r="F15" s="4">
        <v>20</v>
      </c>
      <c r="G15" s="4" t="s">
        <v>155</v>
      </c>
      <c r="H15" s="5"/>
      <c r="I15" s="4">
        <v>50</v>
      </c>
      <c r="J15" s="5" t="s">
        <v>301</v>
      </c>
      <c r="K15" s="47"/>
      <c r="L15" s="5">
        <v>50</v>
      </c>
      <c r="M15" s="4"/>
      <c r="N15" s="4"/>
      <c r="O15" s="4"/>
      <c r="P15" s="4"/>
      <c r="Q15" s="4"/>
      <c r="R15" s="4"/>
      <c r="S15" s="5" t="s">
        <v>85</v>
      </c>
      <c r="T15" s="4" t="s">
        <v>145</v>
      </c>
      <c r="U15" s="4">
        <v>50</v>
      </c>
      <c r="V15" s="241"/>
      <c r="W15" s="116" t="s">
        <v>52</v>
      </c>
      <c r="X15" s="117"/>
      <c r="Y15" s="43" t="s">
        <v>23</v>
      </c>
      <c r="Z15" s="124">
        <v>2.2000000000000002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>
      <c r="B16" s="39" t="s">
        <v>8</v>
      </c>
      <c r="C16" s="239"/>
      <c r="D16" s="47"/>
      <c r="E16" s="47"/>
      <c r="F16" s="4"/>
      <c r="G16" s="4"/>
      <c r="H16" s="47"/>
      <c r="I16" s="4"/>
      <c r="J16" s="5"/>
      <c r="K16" s="47"/>
      <c r="L16" s="5"/>
      <c r="M16" s="4"/>
      <c r="N16" s="47"/>
      <c r="O16" s="4"/>
      <c r="P16" s="4"/>
      <c r="Q16" s="47"/>
      <c r="R16" s="4"/>
      <c r="S16" s="4"/>
      <c r="T16" s="90"/>
      <c r="U16" s="4"/>
      <c r="V16" s="241"/>
      <c r="W16" s="114">
        <f>Z14*5+Z16*5</f>
        <v>26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>
      <c r="B17" s="243" t="s">
        <v>34</v>
      </c>
      <c r="C17" s="239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241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>
      <c r="B18" s="243"/>
      <c r="C18" s="239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1"/>
      <c r="W18" s="114">
        <f>Z13*2+Z14*7+Z15*1+Z18*8</f>
        <v>39.1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1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2"/>
      <c r="W20" s="118">
        <f>W14*4+W18*4+W16*9</f>
        <v>782.4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>
      <c r="B21" s="58">
        <v>4</v>
      </c>
      <c r="C21" s="239"/>
      <c r="D21" s="36" t="str">
        <f>'00月菜單'!I23</f>
        <v>香Q米飯</v>
      </c>
      <c r="E21" s="36" t="s">
        <v>76</v>
      </c>
      <c r="F21" s="36"/>
      <c r="G21" s="36" t="str">
        <f>'00月菜單'!I24</f>
        <v>卡啦翅小腿(炸)</v>
      </c>
      <c r="H21" s="36" t="s">
        <v>158</v>
      </c>
      <c r="I21" s="36"/>
      <c r="J21" s="36" t="str">
        <f>'00月菜單'!I25</f>
        <v>手工丸子</v>
      </c>
      <c r="K21" s="36" t="s">
        <v>160</v>
      </c>
      <c r="L21" s="36"/>
      <c r="M21" s="36" t="str">
        <f>'00月菜單'!I26</f>
        <v>關東煮(加)</v>
      </c>
      <c r="N21" s="36" t="s">
        <v>153</v>
      </c>
      <c r="O21" s="36"/>
      <c r="P21" s="36" t="str">
        <f>'00月菜單'!I27</f>
        <v>淺色蔬菜</v>
      </c>
      <c r="Q21" s="36" t="s">
        <v>75</v>
      </c>
      <c r="R21" s="36"/>
      <c r="S21" s="36" t="str">
        <f>'00月菜單'!I28</f>
        <v>榨菜肉絲湯(醃)</v>
      </c>
      <c r="T21" s="36" t="s">
        <v>14</v>
      </c>
      <c r="U21" s="36"/>
      <c r="V21" s="240"/>
      <c r="W21" s="112" t="s">
        <v>50</v>
      </c>
      <c r="X21" s="113"/>
      <c r="Y21" s="37" t="s">
        <v>16</v>
      </c>
      <c r="Z21" s="123">
        <v>5.0999999999999996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>
      <c r="B22" s="59" t="s">
        <v>7</v>
      </c>
      <c r="C22" s="239"/>
      <c r="D22" s="4" t="s">
        <v>262</v>
      </c>
      <c r="E22" s="5"/>
      <c r="F22" s="5">
        <v>90</v>
      </c>
      <c r="G22" s="4" t="s">
        <v>159</v>
      </c>
      <c r="H22" s="4"/>
      <c r="I22" s="4">
        <v>40</v>
      </c>
      <c r="J22" s="4" t="s">
        <v>276</v>
      </c>
      <c r="K22" s="4"/>
      <c r="L22" s="4">
        <v>25</v>
      </c>
      <c r="M22" s="5" t="s">
        <v>189</v>
      </c>
      <c r="N22" s="4"/>
      <c r="O22" s="4">
        <v>60</v>
      </c>
      <c r="P22" s="4" t="s">
        <v>162</v>
      </c>
      <c r="Q22" s="4"/>
      <c r="R22" s="4">
        <v>110</v>
      </c>
      <c r="S22" s="4" t="s">
        <v>163</v>
      </c>
      <c r="T22" s="4" t="s">
        <v>124</v>
      </c>
      <c r="U22" s="4">
        <v>30</v>
      </c>
      <c r="V22" s="241"/>
      <c r="W22" s="114">
        <f>Z21*15+Z23*5+Z25*15+Z26*12</f>
        <v>86.5</v>
      </c>
      <c r="X22" s="115" t="s">
        <v>51</v>
      </c>
      <c r="Y22" s="40" t="s">
        <v>21</v>
      </c>
      <c r="Z22" s="124">
        <v>2.6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>
      <c r="B23" s="59">
        <v>13</v>
      </c>
      <c r="C23" s="239"/>
      <c r="D23" s="4"/>
      <c r="E23" s="5"/>
      <c r="F23" s="5"/>
      <c r="G23" s="4"/>
      <c r="H23" s="4"/>
      <c r="I23" s="4"/>
      <c r="J23" s="4"/>
      <c r="K23" s="103"/>
      <c r="L23" s="4"/>
      <c r="M23" s="4" t="s">
        <v>129</v>
      </c>
      <c r="N23" s="4"/>
      <c r="O23" s="4">
        <v>20</v>
      </c>
      <c r="P23" s="4"/>
      <c r="Q23" s="4"/>
      <c r="R23" s="4"/>
      <c r="S23" s="4" t="s">
        <v>164</v>
      </c>
      <c r="T23" s="4"/>
      <c r="U23" s="4">
        <v>10</v>
      </c>
      <c r="V23" s="241"/>
      <c r="W23" s="116" t="s">
        <v>52</v>
      </c>
      <c r="X23" s="117"/>
      <c r="Y23" s="43" t="s">
        <v>23</v>
      </c>
      <c r="Z23" s="124">
        <v>2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>
      <c r="B24" s="59" t="s">
        <v>8</v>
      </c>
      <c r="C24" s="239"/>
      <c r="D24" s="5"/>
      <c r="E24" s="5"/>
      <c r="F24" s="5"/>
      <c r="G24" s="4"/>
      <c r="H24" s="47"/>
      <c r="I24" s="4"/>
      <c r="J24" s="4"/>
      <c r="K24" s="103"/>
      <c r="L24" s="4"/>
      <c r="M24" s="4" t="s">
        <v>161</v>
      </c>
      <c r="N24" s="103" t="s">
        <v>121</v>
      </c>
      <c r="O24" s="4">
        <v>30</v>
      </c>
      <c r="P24" s="4"/>
      <c r="Q24" s="47"/>
      <c r="R24" s="4"/>
      <c r="S24" s="5"/>
      <c r="T24" s="47"/>
      <c r="U24" s="4"/>
      <c r="V24" s="241"/>
      <c r="W24" s="114">
        <f>Z22*5+Z24*5</f>
        <v>25.5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>
      <c r="B25" s="244" t="s">
        <v>36</v>
      </c>
      <c r="C25" s="239"/>
      <c r="D25" s="5"/>
      <c r="E25" s="5"/>
      <c r="F25" s="5"/>
      <c r="G25" s="4"/>
      <c r="H25" s="4"/>
      <c r="I25" s="4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241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>
      <c r="B26" s="244"/>
      <c r="C26" s="239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41"/>
      <c r="W26" s="114">
        <f>Z21*2+Z22*7+Z23*1+Z26*8</f>
        <v>30.4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1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2"/>
      <c r="W28" s="118">
        <f>W22*4+W26*4+W24*9</f>
        <v>697.1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>
      <c r="B29" s="35">
        <v>4</v>
      </c>
      <c r="C29" s="239"/>
      <c r="D29" s="36" t="str">
        <f>'00月菜單'!M23</f>
        <v>南瓜飯</v>
      </c>
      <c r="E29" s="36" t="s">
        <v>12</v>
      </c>
      <c r="F29" s="36"/>
      <c r="G29" s="36" t="str">
        <f>'00月菜單'!M24</f>
        <v>紅燒豬腩</v>
      </c>
      <c r="H29" s="36" t="s">
        <v>153</v>
      </c>
      <c r="I29" s="36"/>
      <c r="J29" s="36" t="str">
        <f>'00月菜單'!M25</f>
        <v>茶碗蒸</v>
      </c>
      <c r="K29" s="36" t="s">
        <v>76</v>
      </c>
      <c r="L29" s="36"/>
      <c r="M29" s="36" t="str">
        <f>'00月菜單'!M26</f>
        <v>白菜滷</v>
      </c>
      <c r="N29" s="36" t="s">
        <v>153</v>
      </c>
      <c r="O29" s="36"/>
      <c r="P29" s="36" t="str">
        <f>'00月菜單'!M27</f>
        <v>深色蔬菜</v>
      </c>
      <c r="Q29" s="36" t="s">
        <v>75</v>
      </c>
      <c r="R29" s="36"/>
      <c r="S29" s="36" t="str">
        <f>'00月菜單'!M28</f>
        <v>粉絲湯</v>
      </c>
      <c r="T29" s="36" t="s">
        <v>14</v>
      </c>
      <c r="U29" s="36"/>
      <c r="V29" s="240"/>
      <c r="W29" s="112" t="s">
        <v>50</v>
      </c>
      <c r="X29" s="113"/>
      <c r="Y29" s="37" t="s">
        <v>16</v>
      </c>
      <c r="Z29" s="123">
        <v>5.3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>
      <c r="B30" s="39" t="s">
        <v>7</v>
      </c>
      <c r="C30" s="239"/>
      <c r="D30" s="4" t="s">
        <v>57</v>
      </c>
      <c r="E30" s="4"/>
      <c r="F30" s="4">
        <v>70</v>
      </c>
      <c r="G30" s="5" t="s">
        <v>63</v>
      </c>
      <c r="H30" s="5"/>
      <c r="I30" s="5">
        <v>20</v>
      </c>
      <c r="J30" s="5" t="s">
        <v>119</v>
      </c>
      <c r="K30" s="5"/>
      <c r="L30" s="5">
        <v>55</v>
      </c>
      <c r="M30" s="4" t="s">
        <v>166</v>
      </c>
      <c r="N30" s="4"/>
      <c r="O30" s="4">
        <v>80</v>
      </c>
      <c r="P30" s="4" t="s">
        <v>157</v>
      </c>
      <c r="Q30" s="4"/>
      <c r="R30" s="4">
        <v>80</v>
      </c>
      <c r="S30" s="5" t="s">
        <v>150</v>
      </c>
      <c r="T30" s="4"/>
      <c r="U30" s="4">
        <v>8</v>
      </c>
      <c r="V30" s="241"/>
      <c r="W30" s="114">
        <f>Z29*15+Z31*5+Z33*15+Z34*12</f>
        <v>89.5</v>
      </c>
      <c r="X30" s="115" t="s">
        <v>51</v>
      </c>
      <c r="Y30" s="40" t="s">
        <v>21</v>
      </c>
      <c r="Z30" s="124">
        <v>2.2999999999999998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>
      <c r="B31" s="39">
        <v>14</v>
      </c>
      <c r="C31" s="239"/>
      <c r="D31" s="4" t="s">
        <v>62</v>
      </c>
      <c r="E31" s="4"/>
      <c r="F31" s="4">
        <v>30</v>
      </c>
      <c r="G31" s="5" t="s">
        <v>165</v>
      </c>
      <c r="H31" s="5"/>
      <c r="I31" s="5">
        <v>40</v>
      </c>
      <c r="J31" s="5"/>
      <c r="K31" s="5"/>
      <c r="L31" s="5"/>
      <c r="M31" s="4" t="s">
        <v>152</v>
      </c>
      <c r="N31" s="4"/>
      <c r="O31" s="4">
        <v>10</v>
      </c>
      <c r="P31" s="4"/>
      <c r="Q31" s="4"/>
      <c r="R31" s="4"/>
      <c r="S31" s="5" t="s">
        <v>193</v>
      </c>
      <c r="T31" s="4"/>
      <c r="U31" s="4">
        <v>10</v>
      </c>
      <c r="V31" s="241"/>
      <c r="W31" s="116" t="s">
        <v>52</v>
      </c>
      <c r="X31" s="117"/>
      <c r="Y31" s="43" t="s">
        <v>23</v>
      </c>
      <c r="Z31" s="124">
        <v>2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>
      <c r="B32" s="39" t="s">
        <v>8</v>
      </c>
      <c r="C32" s="239"/>
      <c r="D32" s="47"/>
      <c r="E32" s="47"/>
      <c r="F32" s="4"/>
      <c r="G32" s="5"/>
      <c r="H32" s="5"/>
      <c r="I32" s="5"/>
      <c r="J32" s="5"/>
      <c r="K32" s="5"/>
      <c r="L32" s="5"/>
      <c r="M32" s="4" t="s">
        <v>118</v>
      </c>
      <c r="N32" s="103"/>
      <c r="O32" s="4">
        <v>10</v>
      </c>
      <c r="P32" s="4"/>
      <c r="Q32" s="47"/>
      <c r="R32" s="4"/>
      <c r="S32" s="4"/>
      <c r="T32" s="5"/>
      <c r="U32" s="4"/>
      <c r="V32" s="241"/>
      <c r="W32" s="114">
        <f>Z30*5+Z32*5</f>
        <v>24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>
      <c r="B33" s="243" t="s">
        <v>37</v>
      </c>
      <c r="C33" s="239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1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>
      <c r="B34" s="243"/>
      <c r="C34" s="239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1"/>
      <c r="W34" s="114">
        <f>Z29*2+Z30*7+Z31*1+Z34*8</f>
        <v>28.699999999999996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1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2"/>
      <c r="W36" s="118">
        <f>W30*4+W34*4+W32*9</f>
        <v>688.8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>
      <c r="B37" s="35">
        <v>4</v>
      </c>
      <c r="C37" s="239"/>
      <c r="D37" s="36" t="str">
        <f>'00月菜單'!Q23</f>
        <v>台式炒飯</v>
      </c>
      <c r="E37" s="36" t="s">
        <v>176</v>
      </c>
      <c r="F37" s="36"/>
      <c r="G37" s="36" t="str">
        <f>'00月菜單'!Q24</f>
        <v>鹹豬肉</v>
      </c>
      <c r="H37" s="36" t="s">
        <v>167</v>
      </c>
      <c r="I37" s="36"/>
      <c r="J37" s="36" t="str">
        <f>'00月菜單'!Q25</f>
        <v>杏鮑菇燒雞</v>
      </c>
      <c r="K37" s="36" t="s">
        <v>14</v>
      </c>
      <c r="L37" s="36"/>
      <c r="M37" s="36" t="str">
        <f>'00月菜單'!Q26</f>
        <v>什錦蘿蔔</v>
      </c>
      <c r="N37" s="36" t="s">
        <v>153</v>
      </c>
      <c r="O37" s="36"/>
      <c r="P37" s="36" t="str">
        <f>'00月菜單'!Q27</f>
        <v>深色蔬菜</v>
      </c>
      <c r="Q37" s="36" t="s">
        <v>75</v>
      </c>
      <c r="R37" s="36"/>
      <c r="S37" s="36" t="str">
        <f>'00月菜單'!Q28</f>
        <v>海芽蛋花湯</v>
      </c>
      <c r="T37" s="36" t="s">
        <v>14</v>
      </c>
      <c r="U37" s="36"/>
      <c r="V37" s="240"/>
      <c r="W37" s="112" t="s">
        <v>50</v>
      </c>
      <c r="X37" s="113"/>
      <c r="Y37" s="37" t="s">
        <v>16</v>
      </c>
      <c r="Z37" s="126">
        <v>4.5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>
      <c r="B38" s="39" t="s">
        <v>7</v>
      </c>
      <c r="C38" s="239"/>
      <c r="D38" s="4" t="s">
        <v>57</v>
      </c>
      <c r="E38" s="5"/>
      <c r="F38" s="5">
        <v>80</v>
      </c>
      <c r="G38" s="4" t="s">
        <v>136</v>
      </c>
      <c r="H38" s="5"/>
      <c r="I38" s="4">
        <v>50</v>
      </c>
      <c r="J38" s="4" t="s">
        <v>317</v>
      </c>
      <c r="K38" s="4"/>
      <c r="L38" s="4">
        <v>30</v>
      </c>
      <c r="M38" s="5" t="s">
        <v>189</v>
      </c>
      <c r="N38" s="5"/>
      <c r="O38" s="4">
        <v>70</v>
      </c>
      <c r="P38" s="4" t="s">
        <v>157</v>
      </c>
      <c r="Q38" s="4"/>
      <c r="R38" s="4">
        <v>100</v>
      </c>
      <c r="S38" s="4" t="s">
        <v>142</v>
      </c>
      <c r="T38" s="4"/>
      <c r="U38" s="4">
        <v>30</v>
      </c>
      <c r="V38" s="241"/>
      <c r="W38" s="114">
        <f>Z37*15+Z39*5+Z41*15+Z42*12</f>
        <v>79</v>
      </c>
      <c r="X38" s="115" t="s">
        <v>51</v>
      </c>
      <c r="Y38" s="40" t="s">
        <v>21</v>
      </c>
      <c r="Z38" s="127">
        <v>3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>
      <c r="B39" s="39">
        <v>15</v>
      </c>
      <c r="C39" s="239"/>
      <c r="D39" s="4" t="s">
        <v>58</v>
      </c>
      <c r="E39" s="5"/>
      <c r="F39" s="5">
        <v>10</v>
      </c>
      <c r="G39" s="4" t="s">
        <v>164</v>
      </c>
      <c r="H39" s="5"/>
      <c r="I39" s="4">
        <v>70</v>
      </c>
      <c r="J39" s="5" t="s">
        <v>318</v>
      </c>
      <c r="K39" s="4"/>
      <c r="L39" s="5">
        <v>35</v>
      </c>
      <c r="M39" s="4" t="s">
        <v>156</v>
      </c>
      <c r="N39" s="5"/>
      <c r="O39" s="4">
        <v>10</v>
      </c>
      <c r="P39" s="4"/>
      <c r="Q39" s="5"/>
      <c r="R39" s="4"/>
      <c r="S39" s="5" t="s">
        <v>127</v>
      </c>
      <c r="T39" s="5"/>
      <c r="U39" s="5">
        <v>10</v>
      </c>
      <c r="V39" s="241"/>
      <c r="W39" s="116" t="s">
        <v>52</v>
      </c>
      <c r="X39" s="117"/>
      <c r="Y39" s="43" t="s">
        <v>23</v>
      </c>
      <c r="Z39" s="127">
        <v>2.2999999999999998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>
      <c r="B40" s="39" t="s">
        <v>8</v>
      </c>
      <c r="C40" s="239"/>
      <c r="D40" s="5" t="s">
        <v>64</v>
      </c>
      <c r="E40" s="5"/>
      <c r="F40" s="5">
        <v>5</v>
      </c>
      <c r="G40" s="4"/>
      <c r="H40" s="5"/>
      <c r="I40" s="4"/>
      <c r="J40" s="5"/>
      <c r="K40" s="47"/>
      <c r="L40" s="5"/>
      <c r="M40" s="4" t="s">
        <v>118</v>
      </c>
      <c r="N40" s="5"/>
      <c r="O40" s="4">
        <v>10</v>
      </c>
      <c r="P40" s="4"/>
      <c r="Q40" s="5"/>
      <c r="R40" s="4"/>
      <c r="S40" s="5"/>
      <c r="T40" s="5"/>
      <c r="U40" s="5"/>
      <c r="V40" s="241"/>
      <c r="W40" s="114">
        <f>Z38*5+Z40*5</f>
        <v>27.5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>
      <c r="B41" s="243" t="s">
        <v>28</v>
      </c>
      <c r="C41" s="239"/>
      <c r="D41" s="5" t="s">
        <v>117</v>
      </c>
      <c r="E41" s="5"/>
      <c r="F41" s="5">
        <v>10</v>
      </c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41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>
      <c r="B42" s="243"/>
      <c r="C42" s="239"/>
      <c r="D42" s="105" t="s">
        <v>60</v>
      </c>
      <c r="E42" s="47"/>
      <c r="F42" s="4">
        <v>20</v>
      </c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1"/>
      <c r="W42" s="114">
        <f>Z37*2+Z38*7+Z39*1+Z42*8</f>
        <v>32.299999999999997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1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2"/>
      <c r="W44" s="118">
        <f>W38*4+W42*4+W40*9</f>
        <v>692.7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>
      <c r="B45" s="81"/>
      <c r="C45" s="21"/>
      <c r="D45" s="42"/>
      <c r="E45" s="82"/>
      <c r="F45" s="42"/>
      <c r="G45" s="42"/>
      <c r="H45" s="82"/>
      <c r="I45" s="42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83"/>
      <c r="AB45" s="68"/>
      <c r="AC45" s="62"/>
      <c r="AD45" s="68"/>
      <c r="AE45" s="68"/>
      <c r="AF45" s="68"/>
      <c r="AG45" s="68"/>
    </row>
    <row r="46" spans="2:33">
      <c r="B46" s="62"/>
      <c r="C46" s="84"/>
      <c r="D46" s="237"/>
      <c r="E46" s="237"/>
      <c r="F46" s="238"/>
      <c r="G46" s="238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>
      <c r="Z47" s="129"/>
    </row>
    <row r="48" spans="2:33">
      <c r="Z48" s="129"/>
    </row>
    <row r="49" spans="26:26">
      <c r="Z49" s="129"/>
    </row>
    <row r="50" spans="26:26">
      <c r="Z50" s="129"/>
    </row>
    <row r="51" spans="26:26">
      <c r="Z51" s="129"/>
    </row>
    <row r="52" spans="26:26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4" zoomScale="60" zoomScaleNormal="60" workbookViewId="0">
      <selection activeCell="K17" sqref="K17"/>
    </sheetView>
  </sheetViews>
  <sheetFormatPr defaultRowHeight="2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>
      <c r="B1" s="245" t="s">
        <v>310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8"/>
      <c r="AC1" s="10"/>
    </row>
    <row r="2" spans="2:33" s="9" customFormat="1" ht="13.5" customHeight="1">
      <c r="B2" s="246"/>
      <c r="C2" s="247"/>
      <c r="D2" s="247"/>
      <c r="E2" s="247"/>
      <c r="F2" s="247"/>
      <c r="G2" s="247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48" t="s">
        <v>6</v>
      </c>
      <c r="X4" s="249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>
      <c r="B5" s="35">
        <v>4</v>
      </c>
      <c r="C5" s="239"/>
      <c r="D5" s="36" t="str">
        <f>'00月菜單'!A32</f>
        <v>香Q米飯</v>
      </c>
      <c r="E5" s="36" t="s">
        <v>12</v>
      </c>
      <c r="F5" s="1" t="s">
        <v>13</v>
      </c>
      <c r="G5" s="36" t="str">
        <f>'00月菜單'!A33</f>
        <v>蕃茄蛋</v>
      </c>
      <c r="H5" s="36" t="s">
        <v>135</v>
      </c>
      <c r="I5" s="1" t="s">
        <v>13</v>
      </c>
      <c r="J5" s="36" t="str">
        <f>'00月菜單'!A34</f>
        <v>塔香海帶根</v>
      </c>
      <c r="K5" s="36" t="s">
        <v>14</v>
      </c>
      <c r="L5" s="1" t="s">
        <v>13</v>
      </c>
      <c r="M5" s="36" t="str">
        <f>'00月菜單'!A35</f>
        <v>醬汁豆腐(豆)</v>
      </c>
      <c r="N5" s="36" t="s">
        <v>14</v>
      </c>
      <c r="O5" s="1" t="s">
        <v>13</v>
      </c>
      <c r="P5" s="36" t="str">
        <f>'00月菜單'!A36</f>
        <v>淺色蔬菜</v>
      </c>
      <c r="Q5" s="36" t="s">
        <v>15</v>
      </c>
      <c r="R5" s="1" t="s">
        <v>13</v>
      </c>
      <c r="S5" s="36" t="str">
        <f>'00月菜單'!A37</f>
        <v>麵線糊湯(芡)</v>
      </c>
      <c r="T5" s="36" t="s">
        <v>14</v>
      </c>
      <c r="U5" s="1" t="s">
        <v>13</v>
      </c>
      <c r="V5" s="240"/>
      <c r="W5" s="112" t="s">
        <v>50</v>
      </c>
      <c r="X5" s="113"/>
      <c r="Y5" s="37" t="s">
        <v>16</v>
      </c>
      <c r="Z5" s="123">
        <v>5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>
      <c r="B6" s="39" t="s">
        <v>7</v>
      </c>
      <c r="C6" s="239"/>
      <c r="D6" s="4" t="s">
        <v>57</v>
      </c>
      <c r="E6" s="5"/>
      <c r="F6" s="4">
        <v>80</v>
      </c>
      <c r="G6" s="4" t="s">
        <v>140</v>
      </c>
      <c r="H6" s="5"/>
      <c r="I6" s="4">
        <v>70</v>
      </c>
      <c r="J6" s="4" t="s">
        <v>329</v>
      </c>
      <c r="K6" s="4"/>
      <c r="L6" s="4">
        <v>60</v>
      </c>
      <c r="M6" s="5" t="s">
        <v>148</v>
      </c>
      <c r="N6" s="5"/>
      <c r="O6" s="5">
        <v>80</v>
      </c>
      <c r="P6" s="4" t="s">
        <v>144</v>
      </c>
      <c r="Q6" s="4"/>
      <c r="R6" s="4">
        <v>100</v>
      </c>
      <c r="S6" s="5" t="s">
        <v>326</v>
      </c>
      <c r="T6" s="4"/>
      <c r="U6" s="4">
        <v>15</v>
      </c>
      <c r="V6" s="241"/>
      <c r="W6" s="114">
        <f>Z5*15+Z7*5+Z9*15+Z10*12</f>
        <v>87.5</v>
      </c>
      <c r="X6" s="115" t="s">
        <v>51</v>
      </c>
      <c r="Y6" s="40" t="s">
        <v>21</v>
      </c>
      <c r="Z6" s="124">
        <v>1.7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>
      <c r="B7" s="39">
        <v>18</v>
      </c>
      <c r="C7" s="239"/>
      <c r="D7" s="4"/>
      <c r="E7" s="5"/>
      <c r="F7" s="4"/>
      <c r="G7" s="4" t="s">
        <v>134</v>
      </c>
      <c r="H7" s="5"/>
      <c r="I7" s="4">
        <v>55</v>
      </c>
      <c r="J7" s="4"/>
      <c r="K7" s="4"/>
      <c r="L7" s="4"/>
      <c r="M7" s="5"/>
      <c r="N7" s="5"/>
      <c r="O7" s="5"/>
      <c r="P7" s="4"/>
      <c r="Q7" s="4"/>
      <c r="R7" s="4"/>
      <c r="S7" s="5" t="s">
        <v>327</v>
      </c>
      <c r="T7" s="4"/>
      <c r="U7" s="4">
        <v>20</v>
      </c>
      <c r="V7" s="241"/>
      <c r="W7" s="116" t="s">
        <v>52</v>
      </c>
      <c r="X7" s="117"/>
      <c r="Y7" s="43" t="s">
        <v>23</v>
      </c>
      <c r="Z7" s="124">
        <v>2.5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>
      <c r="B8" s="39" t="s">
        <v>8</v>
      </c>
      <c r="C8" s="239"/>
      <c r="D8" s="4"/>
      <c r="E8" s="5"/>
      <c r="F8" s="4"/>
      <c r="G8" s="4"/>
      <c r="H8" s="47"/>
      <c r="I8" s="4"/>
      <c r="J8" s="4"/>
      <c r="K8" s="47"/>
      <c r="L8" s="4"/>
      <c r="M8" s="5"/>
      <c r="N8" s="5"/>
      <c r="O8" s="5"/>
      <c r="P8" s="4"/>
      <c r="Q8" s="47"/>
      <c r="R8" s="4"/>
      <c r="S8" s="5" t="s">
        <v>328</v>
      </c>
      <c r="T8" s="47"/>
      <c r="U8" s="4">
        <v>5</v>
      </c>
      <c r="V8" s="241"/>
      <c r="W8" s="114">
        <f>Z6*5+Z8*5</f>
        <v>21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>
      <c r="B9" s="243" t="s">
        <v>33</v>
      </c>
      <c r="C9" s="239"/>
      <c r="D9" s="5"/>
      <c r="E9" s="5"/>
      <c r="F9" s="5"/>
      <c r="G9" s="4"/>
      <c r="H9" s="47"/>
      <c r="I9" s="4"/>
      <c r="J9" s="4"/>
      <c r="K9" s="47"/>
      <c r="L9" s="4"/>
      <c r="M9" s="5"/>
      <c r="N9" s="5"/>
      <c r="O9" s="5"/>
      <c r="P9" s="4"/>
      <c r="Q9" s="47"/>
      <c r="R9" s="4"/>
      <c r="S9" s="5"/>
      <c r="T9" s="47"/>
      <c r="U9" s="4"/>
      <c r="V9" s="241"/>
      <c r="W9" s="116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>
      <c r="B10" s="243"/>
      <c r="C10" s="239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1"/>
      <c r="W10" s="114">
        <f>Z5*2+Z6*7+Z7*1+Z10*8</f>
        <v>24.4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1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2"/>
      <c r="W12" s="118">
        <f>W6*4+W10*4+W8*9</f>
        <v>636.6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>
      <c r="B13" s="35">
        <v>4</v>
      </c>
      <c r="C13" s="239"/>
      <c r="D13" s="36" t="str">
        <f>'00月菜單'!E32</f>
        <v>五穀飯</v>
      </c>
      <c r="E13" s="36" t="s">
        <v>12</v>
      </c>
      <c r="F13" s="36"/>
      <c r="G13" s="36" t="str">
        <f>'00月菜單'!E33</f>
        <v>三杯雞</v>
      </c>
      <c r="H13" s="36" t="s">
        <v>14</v>
      </c>
      <c r="I13" s="36"/>
      <c r="J13" s="36" t="str">
        <f>'00月菜單'!E34</f>
        <v>肉燥干丁(豆)</v>
      </c>
      <c r="K13" s="36" t="s">
        <v>153</v>
      </c>
      <c r="L13" s="36"/>
      <c r="M13" s="36" t="str">
        <f>'00月菜單'!E35</f>
        <v>滷白菜</v>
      </c>
      <c r="N13" s="36" t="s">
        <v>153</v>
      </c>
      <c r="O13" s="36"/>
      <c r="P13" s="36" t="str">
        <f>'00月菜單'!E36</f>
        <v>深色蔬菜</v>
      </c>
      <c r="Q13" s="36" t="s">
        <v>75</v>
      </c>
      <c r="R13" s="36"/>
      <c r="S13" s="36" t="str">
        <f>'00月菜單'!E37</f>
        <v>海芽薑絲湯/全脂乳品</v>
      </c>
      <c r="T13" s="36" t="s">
        <v>14</v>
      </c>
      <c r="U13" s="36"/>
      <c r="V13" s="240" t="s">
        <v>315</v>
      </c>
      <c r="W13" s="112" t="s">
        <v>50</v>
      </c>
      <c r="X13" s="113"/>
      <c r="Y13" s="37" t="s">
        <v>16</v>
      </c>
      <c r="Z13" s="123">
        <v>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>
      <c r="B14" s="39" t="s">
        <v>7</v>
      </c>
      <c r="C14" s="239"/>
      <c r="D14" s="5" t="s">
        <v>57</v>
      </c>
      <c r="E14" s="5"/>
      <c r="F14" s="5">
        <v>80</v>
      </c>
      <c r="G14" s="4" t="s">
        <v>241</v>
      </c>
      <c r="H14" s="5"/>
      <c r="I14" s="4">
        <v>40</v>
      </c>
      <c r="J14" s="4" t="s">
        <v>183</v>
      </c>
      <c r="K14" s="4"/>
      <c r="L14" s="4">
        <v>15</v>
      </c>
      <c r="M14" s="4" t="s">
        <v>166</v>
      </c>
      <c r="N14" s="4"/>
      <c r="O14" s="4">
        <v>60</v>
      </c>
      <c r="P14" s="4" t="s">
        <v>157</v>
      </c>
      <c r="Q14" s="4"/>
      <c r="R14" s="4">
        <v>80</v>
      </c>
      <c r="S14" s="4" t="s">
        <v>142</v>
      </c>
      <c r="T14" s="5"/>
      <c r="U14" s="4">
        <v>30</v>
      </c>
      <c r="V14" s="241"/>
      <c r="W14" s="114">
        <f>Z13*15+Z15*5+Z17*15+Z18*12</f>
        <v>96</v>
      </c>
      <c r="X14" s="115" t="s">
        <v>51</v>
      </c>
      <c r="Y14" s="40" t="s">
        <v>21</v>
      </c>
      <c r="Z14" s="124">
        <v>2.2999999999999998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>
      <c r="B15" s="39">
        <v>19</v>
      </c>
      <c r="C15" s="239"/>
      <c r="D15" s="4" t="s">
        <v>58</v>
      </c>
      <c r="E15" s="4"/>
      <c r="F15" s="4">
        <v>20</v>
      </c>
      <c r="G15" s="4"/>
      <c r="H15" s="5"/>
      <c r="I15" s="4"/>
      <c r="J15" s="4" t="s">
        <v>184</v>
      </c>
      <c r="K15" s="4" t="s">
        <v>185</v>
      </c>
      <c r="L15" s="4">
        <v>30</v>
      </c>
      <c r="M15" s="4" t="s">
        <v>141</v>
      </c>
      <c r="N15" s="4"/>
      <c r="O15" s="4">
        <v>5</v>
      </c>
      <c r="P15" s="4"/>
      <c r="Q15" s="4"/>
      <c r="R15" s="4"/>
      <c r="S15" s="4" t="s">
        <v>143</v>
      </c>
      <c r="T15" s="5"/>
      <c r="U15" s="4">
        <v>1</v>
      </c>
      <c r="V15" s="241"/>
      <c r="W15" s="116" t="s">
        <v>52</v>
      </c>
      <c r="X15" s="117"/>
      <c r="Y15" s="43" t="s">
        <v>23</v>
      </c>
      <c r="Z15" s="124">
        <v>1.8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>
      <c r="B16" s="39" t="s">
        <v>8</v>
      </c>
      <c r="C16" s="239"/>
      <c r="D16" s="47"/>
      <c r="E16" s="47"/>
      <c r="F16" s="4"/>
      <c r="G16" s="4"/>
      <c r="H16" s="47"/>
      <c r="I16" s="4"/>
      <c r="J16" s="4"/>
      <c r="K16" s="47"/>
      <c r="L16" s="4"/>
      <c r="M16" s="4" t="s">
        <v>240</v>
      </c>
      <c r="N16" s="47"/>
      <c r="O16" s="4">
        <v>5</v>
      </c>
      <c r="P16" s="4"/>
      <c r="Q16" s="47"/>
      <c r="R16" s="4"/>
      <c r="S16" s="4"/>
      <c r="T16" s="90"/>
      <c r="U16" s="4"/>
      <c r="V16" s="241"/>
      <c r="W16" s="114">
        <f>Z14*5+Z16*5</f>
        <v>24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>
      <c r="B17" s="243" t="s">
        <v>34</v>
      </c>
      <c r="C17" s="239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4"/>
      <c r="T17" s="90"/>
      <c r="U17" s="4"/>
      <c r="V17" s="241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>
      <c r="B18" s="243"/>
      <c r="C18" s="239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1"/>
      <c r="W18" s="114">
        <f>Z13*2+Z14*7+Z15*1+Z18*8</f>
        <v>35.9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1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2"/>
      <c r="W20" s="118">
        <f>W14*4+W18*4+W16*9</f>
        <v>743.6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>
      <c r="B21" s="58">
        <v>4</v>
      </c>
      <c r="C21" s="239"/>
      <c r="D21" s="36" t="str">
        <f>'00月菜單'!I32</f>
        <v>香Q米飯</v>
      </c>
      <c r="E21" s="36" t="s">
        <v>277</v>
      </c>
      <c r="F21" s="36"/>
      <c r="G21" s="36" t="str">
        <f>'00月菜單'!I33</f>
        <v>花枝圈(炸)(海)</v>
      </c>
      <c r="H21" s="36" t="s">
        <v>279</v>
      </c>
      <c r="I21" s="36"/>
      <c r="J21" s="36" t="str">
        <f>'00月菜單'!I34</f>
        <v>翅小腿(烤)</v>
      </c>
      <c r="K21" s="36" t="s">
        <v>282</v>
      </c>
      <c r="L21" s="36"/>
      <c r="M21" s="36" t="str">
        <f>'00月菜單'!I35</f>
        <v>佛跳牆</v>
      </c>
      <c r="N21" s="36" t="s">
        <v>153</v>
      </c>
      <c r="O21" s="36"/>
      <c r="P21" s="36" t="str">
        <f>'00月菜單'!I36</f>
        <v>深色蔬菜</v>
      </c>
      <c r="Q21" s="36" t="s">
        <v>75</v>
      </c>
      <c r="R21" s="36"/>
      <c r="S21" s="36" t="str">
        <f>'00月菜單'!I37</f>
        <v>菇菇湯</v>
      </c>
      <c r="T21" s="36" t="s">
        <v>14</v>
      </c>
      <c r="U21" s="36"/>
      <c r="V21" s="240"/>
      <c r="W21" s="112" t="s">
        <v>50</v>
      </c>
      <c r="X21" s="113"/>
      <c r="Y21" s="37" t="s">
        <v>16</v>
      </c>
      <c r="Z21" s="123">
        <v>4.7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>
      <c r="B22" s="59" t="s">
        <v>7</v>
      </c>
      <c r="C22" s="239"/>
      <c r="D22" s="4" t="s">
        <v>278</v>
      </c>
      <c r="E22" s="5"/>
      <c r="F22" s="4">
        <v>90</v>
      </c>
      <c r="G22" s="4" t="s">
        <v>280</v>
      </c>
      <c r="H22" s="4" t="s">
        <v>281</v>
      </c>
      <c r="I22" s="4">
        <v>40</v>
      </c>
      <c r="J22" s="4" t="s">
        <v>283</v>
      </c>
      <c r="K22" s="4"/>
      <c r="L22" s="4">
        <v>40</v>
      </c>
      <c r="M22" s="4" t="s">
        <v>166</v>
      </c>
      <c r="N22" s="4"/>
      <c r="O22" s="4">
        <v>60</v>
      </c>
      <c r="P22" s="4" t="s">
        <v>157</v>
      </c>
      <c r="Q22" s="4"/>
      <c r="R22" s="4">
        <v>80</v>
      </c>
      <c r="S22" s="4" t="s">
        <v>168</v>
      </c>
      <c r="T22" s="4"/>
      <c r="U22" s="4">
        <v>50</v>
      </c>
      <c r="V22" s="241"/>
      <c r="W22" s="114">
        <f>Z21*15+Z23*5+Z25*15+Z26*12</f>
        <v>82</v>
      </c>
      <c r="X22" s="115" t="s">
        <v>51</v>
      </c>
      <c r="Y22" s="40" t="s">
        <v>21</v>
      </c>
      <c r="Z22" s="124">
        <v>2.7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>
      <c r="B23" s="59">
        <v>20</v>
      </c>
      <c r="C23" s="239"/>
      <c r="D23" s="4"/>
      <c r="E23" s="5"/>
      <c r="F23" s="4"/>
      <c r="G23" s="4"/>
      <c r="H23" s="4"/>
      <c r="I23" s="4"/>
      <c r="J23" s="4"/>
      <c r="K23" s="103"/>
      <c r="L23" s="4"/>
      <c r="M23" s="4" t="s">
        <v>171</v>
      </c>
      <c r="N23" s="4"/>
      <c r="O23" s="4">
        <v>5</v>
      </c>
      <c r="P23" s="4"/>
      <c r="Q23" s="4"/>
      <c r="R23" s="4"/>
      <c r="S23" s="4" t="s">
        <v>152</v>
      </c>
      <c r="T23" s="4"/>
      <c r="U23" s="4">
        <v>10</v>
      </c>
      <c r="V23" s="241"/>
      <c r="W23" s="116" t="s">
        <v>52</v>
      </c>
      <c r="X23" s="117"/>
      <c r="Y23" s="43" t="s">
        <v>23</v>
      </c>
      <c r="Z23" s="124">
        <v>2.2999999999999998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>
      <c r="B24" s="59" t="s">
        <v>8</v>
      </c>
      <c r="C24" s="239"/>
      <c r="D24" s="5"/>
      <c r="E24" s="5"/>
      <c r="F24" s="5"/>
      <c r="G24" s="4"/>
      <c r="H24" s="47"/>
      <c r="I24" s="4"/>
      <c r="J24" s="4"/>
      <c r="K24" s="103"/>
      <c r="L24" s="4"/>
      <c r="M24" s="4" t="s">
        <v>122</v>
      </c>
      <c r="N24" s="103"/>
      <c r="O24" s="4">
        <v>20</v>
      </c>
      <c r="P24" s="4"/>
      <c r="Q24" s="47"/>
      <c r="R24" s="4"/>
      <c r="S24" s="5" t="s">
        <v>118</v>
      </c>
      <c r="T24" s="47"/>
      <c r="U24" s="4">
        <v>10</v>
      </c>
      <c r="V24" s="241"/>
      <c r="W24" s="114">
        <f>Z22*5+Z24*5</f>
        <v>26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>
      <c r="B25" s="244" t="s">
        <v>36</v>
      </c>
      <c r="C25" s="239"/>
      <c r="D25" s="5"/>
      <c r="E25" s="5"/>
      <c r="F25" s="5"/>
      <c r="G25" s="4"/>
      <c r="H25" s="4"/>
      <c r="I25" s="4"/>
      <c r="J25" s="4"/>
      <c r="K25" s="47"/>
      <c r="L25" s="4"/>
      <c r="M25" s="4" t="s">
        <v>123</v>
      </c>
      <c r="N25" s="47"/>
      <c r="O25" s="4">
        <v>10</v>
      </c>
      <c r="P25" s="4"/>
      <c r="Q25" s="47"/>
      <c r="R25" s="4"/>
      <c r="S25" s="4" t="s">
        <v>127</v>
      </c>
      <c r="T25" s="47"/>
      <c r="U25" s="4">
        <v>10</v>
      </c>
      <c r="V25" s="241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>
      <c r="B26" s="244"/>
      <c r="C26" s="239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41"/>
      <c r="W26" s="114">
        <f>Z21*2+Z22*7+Z23*1+Z26*8</f>
        <v>30.600000000000005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1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2"/>
      <c r="W28" s="118">
        <f>W22*4+W26*4+W24*9</f>
        <v>684.40000000000009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>
      <c r="B29" s="35">
        <v>4</v>
      </c>
      <c r="C29" s="239"/>
      <c r="D29" s="36" t="str">
        <f>'00月菜單'!M32</f>
        <v>南瓜飯</v>
      </c>
      <c r="E29" s="36" t="s">
        <v>12</v>
      </c>
      <c r="F29" s="36"/>
      <c r="G29" s="36" t="str">
        <f>'00月菜單'!M33</f>
        <v>炭(烤)雞腿</v>
      </c>
      <c r="H29" s="36" t="s">
        <v>282</v>
      </c>
      <c r="I29" s="36"/>
      <c r="J29" s="36" t="str">
        <f>'00月菜單'!M34</f>
        <v>米血黑輪(加)</v>
      </c>
      <c r="K29" s="36" t="s">
        <v>285</v>
      </c>
      <c r="L29" s="36"/>
      <c r="M29" s="36" t="str">
        <f>'00月菜單'!M35</f>
        <v>螞蟻上樹</v>
      </c>
      <c r="N29" s="36" t="s">
        <v>167</v>
      </c>
      <c r="O29" s="36"/>
      <c r="P29" s="36" t="str">
        <f>'00月菜單'!M36</f>
        <v>淺色蔬菜</v>
      </c>
      <c r="Q29" s="36" t="s">
        <v>75</v>
      </c>
      <c r="R29" s="36"/>
      <c r="S29" s="36" t="str">
        <f>'00月菜單'!M37</f>
        <v>菜頭湯</v>
      </c>
      <c r="T29" s="36" t="s">
        <v>14</v>
      </c>
      <c r="U29" s="36"/>
      <c r="V29" s="240"/>
      <c r="W29" s="112" t="s">
        <v>50</v>
      </c>
      <c r="X29" s="113"/>
      <c r="Y29" s="37" t="s">
        <v>16</v>
      </c>
      <c r="Z29" s="123">
        <v>5.5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>
      <c r="B30" s="39" t="s">
        <v>7</v>
      </c>
      <c r="C30" s="239"/>
      <c r="D30" s="4" t="s">
        <v>57</v>
      </c>
      <c r="E30" s="4"/>
      <c r="F30" s="4">
        <v>70</v>
      </c>
      <c r="G30" s="5" t="s">
        <v>284</v>
      </c>
      <c r="H30" s="5"/>
      <c r="I30" s="5">
        <v>60</v>
      </c>
      <c r="J30" s="5" t="s">
        <v>286</v>
      </c>
      <c r="K30" s="5"/>
      <c r="L30" s="5">
        <v>20</v>
      </c>
      <c r="M30" s="4" t="s">
        <v>150</v>
      </c>
      <c r="N30" s="4"/>
      <c r="O30" s="4">
        <v>8</v>
      </c>
      <c r="P30" s="4" t="s">
        <v>162</v>
      </c>
      <c r="Q30" s="4"/>
      <c r="R30" s="4">
        <v>80</v>
      </c>
      <c r="S30" s="5" t="s">
        <v>189</v>
      </c>
      <c r="T30" s="4"/>
      <c r="U30" s="4">
        <v>50</v>
      </c>
      <c r="V30" s="241"/>
      <c r="W30" s="114">
        <f>Z29*15+Z31*5+Z33*15+Z34*12</f>
        <v>91.5</v>
      </c>
      <c r="X30" s="115" t="s">
        <v>51</v>
      </c>
      <c r="Y30" s="40" t="s">
        <v>21</v>
      </c>
      <c r="Z30" s="124">
        <v>2.5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>
      <c r="B31" s="39">
        <v>21</v>
      </c>
      <c r="C31" s="239"/>
      <c r="D31" s="4" t="s">
        <v>62</v>
      </c>
      <c r="E31" s="4"/>
      <c r="F31" s="4">
        <v>30</v>
      </c>
      <c r="G31" s="5"/>
      <c r="H31" s="5"/>
      <c r="I31" s="5"/>
      <c r="J31" s="5" t="s">
        <v>287</v>
      </c>
      <c r="K31" s="5" t="s">
        <v>288</v>
      </c>
      <c r="L31" s="5">
        <v>30</v>
      </c>
      <c r="M31" s="4" t="s">
        <v>149</v>
      </c>
      <c r="N31" s="4"/>
      <c r="O31" s="4">
        <v>50</v>
      </c>
      <c r="P31" s="4"/>
      <c r="Q31" s="4"/>
      <c r="R31" s="4"/>
      <c r="S31" s="5"/>
      <c r="T31" s="4"/>
      <c r="U31" s="4"/>
      <c r="V31" s="241"/>
      <c r="W31" s="116" t="s">
        <v>52</v>
      </c>
      <c r="X31" s="117"/>
      <c r="Y31" s="43" t="s">
        <v>23</v>
      </c>
      <c r="Z31" s="124">
        <v>1.8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>
      <c r="B32" s="39" t="s">
        <v>8</v>
      </c>
      <c r="C32" s="239"/>
      <c r="D32" s="47"/>
      <c r="E32" s="47"/>
      <c r="F32" s="4"/>
      <c r="G32" s="5"/>
      <c r="H32" s="5"/>
      <c r="I32" s="5"/>
      <c r="J32" s="5"/>
      <c r="K32" s="5"/>
      <c r="L32" s="5"/>
      <c r="M32" s="4"/>
      <c r="N32" s="103"/>
      <c r="O32" s="4"/>
      <c r="P32" s="4"/>
      <c r="Q32" s="47"/>
      <c r="R32" s="4"/>
      <c r="S32" s="4"/>
      <c r="T32" s="5"/>
      <c r="U32" s="4"/>
      <c r="V32" s="241"/>
      <c r="W32" s="114">
        <f>Z30*5+Z32*5</f>
        <v>25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>
      <c r="B33" s="243" t="s">
        <v>37</v>
      </c>
      <c r="C33" s="239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1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>
      <c r="B34" s="243"/>
      <c r="C34" s="239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1"/>
      <c r="W34" s="114">
        <f>Z29*2+Z30*7+Z31*1+Z34*8</f>
        <v>30.3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1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2"/>
      <c r="W36" s="118">
        <f>W30*4+W34*4+W32*9</f>
        <v>712.2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>
      <c r="B37" s="35">
        <v>4</v>
      </c>
      <c r="C37" s="239"/>
      <c r="D37" s="36" t="str">
        <f>'00月菜單'!Q32</f>
        <v>台式炒麵</v>
      </c>
      <c r="E37" s="36" t="s">
        <v>261</v>
      </c>
      <c r="F37" s="36"/>
      <c r="G37" s="36" t="str">
        <f>'00月菜單'!Q33</f>
        <v>蒜泥白肉</v>
      </c>
      <c r="H37" s="36" t="s">
        <v>153</v>
      </c>
      <c r="I37" s="36"/>
      <c r="J37" s="36" t="str">
        <f>'00月菜單'!Q34</f>
        <v>鹽酥雞(炸)</v>
      </c>
      <c r="K37" s="36" t="s">
        <v>35</v>
      </c>
      <c r="L37" s="36"/>
      <c r="M37" s="36" t="str">
        <f>'00月菜單'!Q35</f>
        <v>紅蘿蔔蛋</v>
      </c>
      <c r="N37" s="36" t="s">
        <v>167</v>
      </c>
      <c r="O37" s="36"/>
      <c r="P37" s="36" t="str">
        <f>'00月菜單'!Q36</f>
        <v>深色蔬菜</v>
      </c>
      <c r="Q37" s="36" t="s">
        <v>75</v>
      </c>
      <c r="R37" s="36"/>
      <c r="S37" s="36" t="str">
        <f>'00月菜單'!Q37</f>
        <v>鮮蔬湯</v>
      </c>
      <c r="T37" s="36" t="s">
        <v>14</v>
      </c>
      <c r="U37" s="36"/>
      <c r="V37" s="240"/>
      <c r="W37" s="112" t="s">
        <v>50</v>
      </c>
      <c r="X37" s="113"/>
      <c r="Y37" s="37" t="s">
        <v>16</v>
      </c>
      <c r="Z37" s="126">
        <v>4.5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>
      <c r="B38" s="39" t="s">
        <v>7</v>
      </c>
      <c r="C38" s="239"/>
      <c r="D38" s="4" t="s">
        <v>227</v>
      </c>
      <c r="E38" s="5"/>
      <c r="F38" s="4">
        <v>270</v>
      </c>
      <c r="G38" s="4" t="s">
        <v>289</v>
      </c>
      <c r="H38" s="5"/>
      <c r="I38" s="4">
        <v>35</v>
      </c>
      <c r="J38" s="5" t="s">
        <v>320</v>
      </c>
      <c r="K38" s="4"/>
      <c r="L38" s="5">
        <v>35</v>
      </c>
      <c r="M38" s="4" t="s">
        <v>118</v>
      </c>
      <c r="N38" s="5"/>
      <c r="O38" s="4">
        <v>60</v>
      </c>
      <c r="P38" s="4" t="s">
        <v>157</v>
      </c>
      <c r="Q38" s="4"/>
      <c r="R38" s="4">
        <v>80</v>
      </c>
      <c r="S38" s="4" t="s">
        <v>155</v>
      </c>
      <c r="T38" s="4"/>
      <c r="U38" s="4">
        <v>50</v>
      </c>
      <c r="V38" s="241"/>
      <c r="W38" s="114">
        <f>Z37*15+Z39*5+Z41*15+Z42*12</f>
        <v>79.5</v>
      </c>
      <c r="X38" s="115" t="s">
        <v>51</v>
      </c>
      <c r="Y38" s="40" t="s">
        <v>21</v>
      </c>
      <c r="Z38" s="127">
        <v>3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>
      <c r="B39" s="39">
        <v>22</v>
      </c>
      <c r="C39" s="239"/>
      <c r="D39" s="4" t="s">
        <v>66</v>
      </c>
      <c r="E39" s="5"/>
      <c r="F39" s="4">
        <v>18</v>
      </c>
      <c r="G39" s="4"/>
      <c r="H39" s="5"/>
      <c r="I39" s="4"/>
      <c r="J39" s="5"/>
      <c r="K39" s="4"/>
      <c r="L39" s="5"/>
      <c r="M39" s="4" t="s">
        <v>127</v>
      </c>
      <c r="N39" s="5"/>
      <c r="O39" s="4">
        <v>30</v>
      </c>
      <c r="P39" s="4"/>
      <c r="Q39" s="5"/>
      <c r="R39" s="4"/>
      <c r="S39" s="5" t="s">
        <v>118</v>
      </c>
      <c r="T39" s="5"/>
      <c r="U39" s="5">
        <v>10</v>
      </c>
      <c r="V39" s="241"/>
      <c r="W39" s="116" t="s">
        <v>52</v>
      </c>
      <c r="X39" s="117"/>
      <c r="Y39" s="43" t="s">
        <v>23</v>
      </c>
      <c r="Z39" s="127">
        <v>2.4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>
      <c r="B40" s="39" t="s">
        <v>8</v>
      </c>
      <c r="C40" s="239"/>
      <c r="D40" s="5" t="s">
        <v>231</v>
      </c>
      <c r="E40" s="5"/>
      <c r="F40" s="5">
        <v>50</v>
      </c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 t="s">
        <v>152</v>
      </c>
      <c r="T40" s="5"/>
      <c r="U40" s="5">
        <v>10</v>
      </c>
      <c r="V40" s="241"/>
      <c r="W40" s="114">
        <f>Z38*5+Z40*5</f>
        <v>27.5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>
      <c r="B41" s="243" t="s">
        <v>28</v>
      </c>
      <c r="C41" s="239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41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>
      <c r="B42" s="243"/>
      <c r="C42" s="239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1"/>
      <c r="W42" s="114">
        <f>Z37*2+Z38*7+Z39*1+Z42*8</f>
        <v>32.4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1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2"/>
      <c r="W44" s="118">
        <f>W38*4+W42*4+W40*9</f>
        <v>695.1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>
      <c r="B45" s="81"/>
      <c r="C45" s="21"/>
      <c r="D45" s="42"/>
      <c r="E45" s="82"/>
      <c r="F45" s="42"/>
      <c r="G45" s="42"/>
      <c r="H45" s="82"/>
      <c r="I45" s="42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83"/>
      <c r="AB45" s="68"/>
      <c r="AC45" s="62"/>
      <c r="AD45" s="68"/>
      <c r="AE45" s="68"/>
      <c r="AF45" s="68"/>
      <c r="AG45" s="68"/>
    </row>
    <row r="46" spans="2:33">
      <c r="B46" s="62"/>
      <c r="C46" s="84"/>
      <c r="D46" s="237"/>
      <c r="E46" s="237"/>
      <c r="F46" s="238"/>
      <c r="G46" s="238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>
      <c r="Z47" s="129"/>
    </row>
    <row r="48" spans="2:33">
      <c r="Z48" s="129"/>
    </row>
    <row r="49" spans="26:26">
      <c r="Z49" s="129"/>
    </row>
    <row r="50" spans="26:26">
      <c r="Z50" s="129"/>
    </row>
    <row r="51" spans="26:26">
      <c r="Z51" s="129"/>
    </row>
    <row r="52" spans="26:26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zoomScaleNormal="60" workbookViewId="0">
      <selection activeCell="S23" sqref="S23"/>
    </sheetView>
  </sheetViews>
  <sheetFormatPr defaultRowHeight="2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>
      <c r="B1" s="245" t="s">
        <v>311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8"/>
      <c r="AC1" s="10"/>
    </row>
    <row r="2" spans="2:33" s="9" customFormat="1" ht="13.5" customHeight="1">
      <c r="B2" s="246"/>
      <c r="C2" s="247"/>
      <c r="D2" s="247"/>
      <c r="E2" s="247"/>
      <c r="F2" s="247"/>
      <c r="G2" s="247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>
      <c r="B4" s="137" t="s">
        <v>0</v>
      </c>
      <c r="C4" s="138" t="s">
        <v>1</v>
      </c>
      <c r="D4" s="139" t="s">
        <v>2</v>
      </c>
      <c r="E4" s="140" t="s">
        <v>38</v>
      </c>
      <c r="F4" s="139"/>
      <c r="G4" s="139" t="s">
        <v>3</v>
      </c>
      <c r="H4" s="140" t="s">
        <v>38</v>
      </c>
      <c r="I4" s="139"/>
      <c r="J4" s="139" t="s">
        <v>4</v>
      </c>
      <c r="K4" s="140" t="s">
        <v>38</v>
      </c>
      <c r="L4" s="141"/>
      <c r="M4" s="139" t="s">
        <v>4</v>
      </c>
      <c r="N4" s="140" t="s">
        <v>38</v>
      </c>
      <c r="O4" s="139"/>
      <c r="P4" s="139" t="s">
        <v>4</v>
      </c>
      <c r="Q4" s="140" t="s">
        <v>38</v>
      </c>
      <c r="R4" s="139"/>
      <c r="S4" s="142" t="s">
        <v>5</v>
      </c>
      <c r="T4" s="140" t="s">
        <v>38</v>
      </c>
      <c r="U4" s="139"/>
      <c r="V4" s="143" t="s">
        <v>41</v>
      </c>
      <c r="W4" s="254" t="s">
        <v>6</v>
      </c>
      <c r="X4" s="255"/>
      <c r="Y4" s="144" t="s">
        <v>10</v>
      </c>
      <c r="Z4" s="145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>
      <c r="B5" s="146">
        <v>4</v>
      </c>
      <c r="C5" s="239"/>
      <c r="D5" s="36" t="str">
        <f>'00月菜單'!A41</f>
        <v>香Q米飯</v>
      </c>
      <c r="E5" s="36" t="s">
        <v>12</v>
      </c>
      <c r="F5" s="1" t="s">
        <v>13</v>
      </c>
      <c r="G5" s="36" t="str">
        <f>'00月菜單'!A42</f>
        <v>麻婆豆腐(豆)</v>
      </c>
      <c r="H5" s="36" t="s">
        <v>14</v>
      </c>
      <c r="I5" s="1" t="s">
        <v>13</v>
      </c>
      <c r="J5" s="36" t="str">
        <f>'00月菜單'!A43</f>
        <v>菜頭粿(冷)</v>
      </c>
      <c r="K5" s="36" t="s">
        <v>236</v>
      </c>
      <c r="L5" s="1" t="s">
        <v>13</v>
      </c>
      <c r="M5" s="36" t="str">
        <f>'00月菜單'!A44</f>
        <v>白菜炒三菇</v>
      </c>
      <c r="N5" s="36" t="s">
        <v>14</v>
      </c>
      <c r="O5" s="1" t="s">
        <v>13</v>
      </c>
      <c r="P5" s="36" t="str">
        <f>'00月菜單'!A45</f>
        <v>深色蔬菜</v>
      </c>
      <c r="Q5" s="36" t="s">
        <v>15</v>
      </c>
      <c r="R5" s="1" t="s">
        <v>13</v>
      </c>
      <c r="S5" s="36" t="str">
        <f>'00月菜單'!A46</f>
        <v>粉絲湯</v>
      </c>
      <c r="T5" s="36" t="s">
        <v>14</v>
      </c>
      <c r="U5" s="1" t="s">
        <v>13</v>
      </c>
      <c r="V5" s="240"/>
      <c r="W5" s="112" t="s">
        <v>50</v>
      </c>
      <c r="X5" s="113"/>
      <c r="Y5" s="37" t="s">
        <v>16</v>
      </c>
      <c r="Z5" s="147">
        <v>5.2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>
      <c r="B6" s="148" t="s">
        <v>7</v>
      </c>
      <c r="C6" s="239"/>
      <c r="D6" s="4" t="s">
        <v>57</v>
      </c>
      <c r="E6" s="5"/>
      <c r="F6" s="4">
        <v>80</v>
      </c>
      <c r="G6" s="4" t="s">
        <v>234</v>
      </c>
      <c r="H6" s="5" t="s">
        <v>235</v>
      </c>
      <c r="I6" s="4">
        <v>110</v>
      </c>
      <c r="J6" s="4" t="s">
        <v>237</v>
      </c>
      <c r="K6" s="4" t="s">
        <v>232</v>
      </c>
      <c r="L6" s="4">
        <v>35</v>
      </c>
      <c r="M6" s="4" t="s">
        <v>166</v>
      </c>
      <c r="N6" s="4"/>
      <c r="O6" s="4">
        <v>60</v>
      </c>
      <c r="P6" s="4" t="s">
        <v>49</v>
      </c>
      <c r="Q6" s="4"/>
      <c r="R6" s="4">
        <v>100</v>
      </c>
      <c r="S6" s="5" t="s">
        <v>172</v>
      </c>
      <c r="T6" s="4"/>
      <c r="U6" s="4">
        <v>8</v>
      </c>
      <c r="V6" s="241"/>
      <c r="W6" s="114">
        <f>Z5*15+Z7*5+Z9*15+Z10*12</f>
        <v>88.5</v>
      </c>
      <c r="X6" s="115" t="s">
        <v>51</v>
      </c>
      <c r="Y6" s="40" t="s">
        <v>21</v>
      </c>
      <c r="Z6" s="149">
        <v>1.5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>
      <c r="B7" s="148">
        <v>25</v>
      </c>
      <c r="C7" s="239"/>
      <c r="D7" s="4"/>
      <c r="E7" s="5"/>
      <c r="F7" s="4"/>
      <c r="G7" s="4"/>
      <c r="H7" s="5"/>
      <c r="I7" s="4"/>
      <c r="J7" s="4"/>
      <c r="K7" s="4"/>
      <c r="L7" s="4"/>
      <c r="M7" s="4" t="s">
        <v>175</v>
      </c>
      <c r="N7" s="4"/>
      <c r="O7" s="4">
        <v>15</v>
      </c>
      <c r="P7" s="4"/>
      <c r="Q7" s="4"/>
      <c r="R7" s="4"/>
      <c r="S7" s="5" t="s">
        <v>173</v>
      </c>
      <c r="T7" s="4"/>
      <c r="U7" s="4">
        <v>10</v>
      </c>
      <c r="V7" s="241"/>
      <c r="W7" s="116" t="s">
        <v>52</v>
      </c>
      <c r="X7" s="117"/>
      <c r="Y7" s="43" t="s">
        <v>23</v>
      </c>
      <c r="Z7" s="149">
        <v>2.1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>
      <c r="B8" s="148" t="s">
        <v>8</v>
      </c>
      <c r="C8" s="239"/>
      <c r="D8" s="4"/>
      <c r="E8" s="5"/>
      <c r="F8" s="4"/>
      <c r="G8" s="4"/>
      <c r="H8" s="103"/>
      <c r="I8" s="4"/>
      <c r="J8" s="4"/>
      <c r="K8" s="47"/>
      <c r="L8" s="4"/>
      <c r="M8" s="4" t="s">
        <v>169</v>
      </c>
      <c r="N8" s="47"/>
      <c r="O8" s="4">
        <v>15</v>
      </c>
      <c r="P8" s="4"/>
      <c r="Q8" s="47"/>
      <c r="R8" s="4"/>
      <c r="S8" s="5" t="s">
        <v>152</v>
      </c>
      <c r="T8" s="4"/>
      <c r="U8" s="4">
        <v>10</v>
      </c>
      <c r="V8" s="241"/>
      <c r="W8" s="114">
        <f>Z6*5+Z8*5</f>
        <v>20</v>
      </c>
      <c r="X8" s="115" t="s">
        <v>51</v>
      </c>
      <c r="Y8" s="43" t="s">
        <v>26</v>
      </c>
      <c r="Z8" s="149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>
      <c r="B9" s="251" t="s">
        <v>33</v>
      </c>
      <c r="C9" s="239"/>
      <c r="D9" s="5"/>
      <c r="E9" s="5"/>
      <c r="F9" s="5"/>
      <c r="G9" s="4"/>
      <c r="H9" s="47"/>
      <c r="I9" s="4"/>
      <c r="J9" s="4"/>
      <c r="K9" s="47"/>
      <c r="L9" s="4"/>
      <c r="M9" s="5" t="s">
        <v>240</v>
      </c>
      <c r="N9" s="5"/>
      <c r="O9" s="5">
        <v>5</v>
      </c>
      <c r="P9" s="4"/>
      <c r="Q9" s="47"/>
      <c r="R9" s="4"/>
      <c r="S9" s="5" t="s">
        <v>238</v>
      </c>
      <c r="T9" s="47"/>
      <c r="U9" s="4">
        <v>30</v>
      </c>
      <c r="V9" s="241"/>
      <c r="W9" s="116" t="s">
        <v>53</v>
      </c>
      <c r="X9" s="117"/>
      <c r="Y9" s="43" t="s">
        <v>29</v>
      </c>
      <c r="Z9" s="149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>
      <c r="B10" s="251"/>
      <c r="C10" s="239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1"/>
      <c r="W10" s="114">
        <f>Z5*2+Z6*7+Z7*1+Z10*8</f>
        <v>23</v>
      </c>
      <c r="X10" s="115" t="s">
        <v>51</v>
      </c>
      <c r="Y10" s="91" t="s">
        <v>39</v>
      </c>
      <c r="Z10" s="150">
        <v>0</v>
      </c>
      <c r="AA10" s="20"/>
      <c r="AB10" s="21" t="s">
        <v>31</v>
      </c>
      <c r="AF10" s="21">
        <f>AC10*15</f>
        <v>0</v>
      </c>
    </row>
    <row r="11" spans="2:33" ht="27.95" customHeight="1">
      <c r="B11" s="151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1"/>
      <c r="W11" s="116" t="s">
        <v>9</v>
      </c>
      <c r="X11" s="117"/>
      <c r="Y11" s="51"/>
      <c r="Z11" s="149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>
      <c r="B12" s="1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2"/>
      <c r="W12" s="118">
        <f>W6*4+W10*4+W8*9</f>
        <v>626</v>
      </c>
      <c r="X12" s="119" t="s">
        <v>54</v>
      </c>
      <c r="Y12" s="57"/>
      <c r="Z12" s="150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>
      <c r="B13" s="146">
        <v>4</v>
      </c>
      <c r="C13" s="239"/>
      <c r="D13" s="36" t="str">
        <f>'00月菜單'!E41</f>
        <v>五穀飯</v>
      </c>
      <c r="E13" s="36" t="s">
        <v>12</v>
      </c>
      <c r="F13" s="36"/>
      <c r="G13" s="36" t="str">
        <f>'00月菜單'!E42</f>
        <v>茄汁雞丁</v>
      </c>
      <c r="H13" s="36" t="s">
        <v>153</v>
      </c>
      <c r="I13" s="36"/>
      <c r="J13" s="36" t="str">
        <f>'00月菜單'!E43</f>
        <v>洋芋四色</v>
      </c>
      <c r="K13" s="36" t="s">
        <v>14</v>
      </c>
      <c r="L13" s="36"/>
      <c r="M13" s="36" t="str">
        <f>'00月菜單'!E44</f>
        <v>筍干肉絲(醃)</v>
      </c>
      <c r="N13" s="36" t="s">
        <v>14</v>
      </c>
      <c r="O13" s="36"/>
      <c r="P13" s="36" t="str">
        <f>'00月菜單'!E45</f>
        <v>深色蔬菜</v>
      </c>
      <c r="Q13" s="36" t="s">
        <v>75</v>
      </c>
      <c r="R13" s="36"/>
      <c r="S13" s="36" t="str">
        <f>'00月菜單'!E46</f>
        <v>蛋花湯/全脂乳品</v>
      </c>
      <c r="T13" s="36" t="s">
        <v>14</v>
      </c>
      <c r="U13" s="36"/>
      <c r="V13" s="240" t="s">
        <v>315</v>
      </c>
      <c r="W13" s="112" t="s">
        <v>50</v>
      </c>
      <c r="X13" s="113"/>
      <c r="Y13" s="37" t="s">
        <v>16</v>
      </c>
      <c r="Z13" s="147">
        <v>5.6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>
      <c r="B14" s="148" t="s">
        <v>7</v>
      </c>
      <c r="C14" s="239"/>
      <c r="D14" s="5" t="s">
        <v>57</v>
      </c>
      <c r="E14" s="5"/>
      <c r="F14" s="5">
        <v>80</v>
      </c>
      <c r="G14" s="4" t="s">
        <v>174</v>
      </c>
      <c r="H14" s="5"/>
      <c r="I14" s="4">
        <v>40</v>
      </c>
      <c r="J14" s="4" t="s">
        <v>295</v>
      </c>
      <c r="K14" s="5"/>
      <c r="L14" s="4">
        <v>40</v>
      </c>
      <c r="M14" s="4" t="s">
        <v>247</v>
      </c>
      <c r="N14" s="5" t="s">
        <v>248</v>
      </c>
      <c r="O14" s="4">
        <v>30</v>
      </c>
      <c r="P14" s="4" t="s">
        <v>157</v>
      </c>
      <c r="Q14" s="4"/>
      <c r="R14" s="4">
        <v>100</v>
      </c>
      <c r="S14" s="4" t="s">
        <v>127</v>
      </c>
      <c r="T14" s="5"/>
      <c r="U14" s="4">
        <v>20</v>
      </c>
      <c r="V14" s="241"/>
      <c r="W14" s="114">
        <f>Z13*15+Z15*5+Z17*15+Z18*12</f>
        <v>104</v>
      </c>
      <c r="X14" s="115" t="s">
        <v>51</v>
      </c>
      <c r="Y14" s="40" t="s">
        <v>21</v>
      </c>
      <c r="Z14" s="149">
        <v>2.1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>
      <c r="B15" s="148">
        <v>26</v>
      </c>
      <c r="C15" s="239"/>
      <c r="D15" s="4" t="s">
        <v>58</v>
      </c>
      <c r="E15" s="4"/>
      <c r="F15" s="4">
        <v>20</v>
      </c>
      <c r="G15" s="4" t="s">
        <v>118</v>
      </c>
      <c r="H15" s="5"/>
      <c r="I15" s="4">
        <v>10</v>
      </c>
      <c r="J15" s="4" t="s">
        <v>296</v>
      </c>
      <c r="K15" s="5"/>
      <c r="L15" s="4">
        <v>10</v>
      </c>
      <c r="M15" s="4" t="s">
        <v>249</v>
      </c>
      <c r="N15" s="5"/>
      <c r="O15" s="4">
        <v>20</v>
      </c>
      <c r="P15" s="4"/>
      <c r="Q15" s="4"/>
      <c r="R15" s="4"/>
      <c r="S15" s="4"/>
      <c r="T15" s="5"/>
      <c r="U15" s="4"/>
      <c r="V15" s="241"/>
      <c r="W15" s="116" t="s">
        <v>52</v>
      </c>
      <c r="X15" s="117"/>
      <c r="Y15" s="43" t="s">
        <v>23</v>
      </c>
      <c r="Z15" s="149">
        <v>1.6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>
      <c r="B16" s="148" t="s">
        <v>8</v>
      </c>
      <c r="C16" s="239"/>
      <c r="D16" s="47"/>
      <c r="E16" s="47"/>
      <c r="F16" s="4"/>
      <c r="G16" s="4"/>
      <c r="H16" s="47"/>
      <c r="I16" s="4"/>
      <c r="J16" s="4" t="s">
        <v>297</v>
      </c>
      <c r="K16" s="5"/>
      <c r="L16" s="4">
        <v>10</v>
      </c>
      <c r="M16" s="4"/>
      <c r="N16" s="103"/>
      <c r="O16" s="4"/>
      <c r="P16" s="4"/>
      <c r="Q16" s="47"/>
      <c r="R16" s="4"/>
      <c r="S16" s="4"/>
      <c r="T16" s="90"/>
      <c r="U16" s="4"/>
      <c r="V16" s="241"/>
      <c r="W16" s="114">
        <f>Z14*5+Z16*5</f>
        <v>23</v>
      </c>
      <c r="X16" s="115" t="s">
        <v>51</v>
      </c>
      <c r="Y16" s="43" t="s">
        <v>26</v>
      </c>
      <c r="Z16" s="149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>
      <c r="B17" s="251" t="s">
        <v>34</v>
      </c>
      <c r="C17" s="239"/>
      <c r="D17" s="47"/>
      <c r="E17" s="47"/>
      <c r="F17" s="4"/>
      <c r="G17" s="4"/>
      <c r="H17" s="47"/>
      <c r="I17" s="4"/>
      <c r="J17" s="4"/>
      <c r="K17" s="5"/>
      <c r="L17" s="4"/>
      <c r="M17" s="5"/>
      <c r="N17" s="47"/>
      <c r="O17" s="4"/>
      <c r="P17" s="4"/>
      <c r="Q17" s="47"/>
      <c r="R17" s="4"/>
      <c r="S17" s="4"/>
      <c r="T17" s="90"/>
      <c r="U17" s="4"/>
      <c r="V17" s="241"/>
      <c r="W17" s="116" t="s">
        <v>53</v>
      </c>
      <c r="X17" s="117"/>
      <c r="Y17" s="43" t="s">
        <v>29</v>
      </c>
      <c r="Z17" s="149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>
      <c r="B18" s="251"/>
      <c r="C18" s="239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1"/>
      <c r="W18" s="114">
        <f>Z13*2+Z14*7+Z15*1+Z18*8</f>
        <v>35.5</v>
      </c>
      <c r="X18" s="115" t="s">
        <v>51</v>
      </c>
      <c r="Y18" s="91" t="s">
        <v>39</v>
      </c>
      <c r="Z18" s="150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>
      <c r="B19" s="151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1"/>
      <c r="W19" s="116" t="s">
        <v>9</v>
      </c>
      <c r="X19" s="117"/>
      <c r="Y19" s="51"/>
      <c r="Z19" s="149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>
      <c r="B20" s="1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2"/>
      <c r="W20" s="118">
        <f>W14*4+W18*4+W16*9</f>
        <v>765</v>
      </c>
      <c r="X20" s="119" t="s">
        <v>54</v>
      </c>
      <c r="Y20" s="48"/>
      <c r="Z20" s="150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>
      <c r="B21" s="153">
        <v>4</v>
      </c>
      <c r="C21" s="239"/>
      <c r="D21" s="36" t="str">
        <f>'00月菜單'!I41</f>
        <v>香Q米飯</v>
      </c>
      <c r="E21" s="36" t="s">
        <v>76</v>
      </c>
      <c r="F21" s="36"/>
      <c r="G21" s="36" t="str">
        <f>'00月菜單'!I42</f>
        <v>卡啦翅小腿(炸)</v>
      </c>
      <c r="H21" s="36" t="s">
        <v>158</v>
      </c>
      <c r="I21" s="36"/>
      <c r="J21" s="36" t="str">
        <f>'00月菜單'!I43</f>
        <v>鮮蔬肉片</v>
      </c>
      <c r="K21" s="36" t="s">
        <v>246</v>
      </c>
      <c r="L21" s="36"/>
      <c r="M21" s="36" t="str">
        <f>'00月菜單'!I44</f>
        <v>五香滷蛋</v>
      </c>
      <c r="N21" s="168" t="s">
        <v>177</v>
      </c>
      <c r="O21" s="167"/>
      <c r="P21" s="36" t="str">
        <f>'00月菜單'!I45</f>
        <v>深色蔬菜</v>
      </c>
      <c r="Q21" s="36" t="s">
        <v>75</v>
      </c>
      <c r="R21" s="36"/>
      <c r="S21" s="36" t="str">
        <f>'00月菜單'!I46</f>
        <v>小丸子湯(加)</v>
      </c>
      <c r="T21" s="36" t="s">
        <v>14</v>
      </c>
      <c r="U21" s="36"/>
      <c r="V21" s="240"/>
      <c r="W21" s="112" t="s">
        <v>50</v>
      </c>
      <c r="X21" s="113"/>
      <c r="Y21" s="37" t="s">
        <v>16</v>
      </c>
      <c r="Z21" s="147">
        <v>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>
      <c r="B22" s="154" t="s">
        <v>7</v>
      </c>
      <c r="C22" s="239"/>
      <c r="D22" s="4" t="s">
        <v>131</v>
      </c>
      <c r="E22" s="5"/>
      <c r="F22" s="5">
        <v>100</v>
      </c>
      <c r="G22" s="4" t="s">
        <v>159</v>
      </c>
      <c r="H22" s="4"/>
      <c r="I22" s="4">
        <v>35</v>
      </c>
      <c r="J22" s="4" t="s">
        <v>155</v>
      </c>
      <c r="K22" s="4"/>
      <c r="L22" s="4">
        <v>50</v>
      </c>
      <c r="M22" s="165" t="s">
        <v>298</v>
      </c>
      <c r="N22" s="169"/>
      <c r="O22" s="166">
        <v>55</v>
      </c>
      <c r="P22" s="4" t="s">
        <v>157</v>
      </c>
      <c r="Q22" s="4"/>
      <c r="R22" s="4">
        <v>100</v>
      </c>
      <c r="S22" s="4" t="s">
        <v>333</v>
      </c>
      <c r="T22" s="4" t="s">
        <v>187</v>
      </c>
      <c r="U22" s="4">
        <v>20</v>
      </c>
      <c r="V22" s="241"/>
      <c r="W22" s="114">
        <f>Z21*15+Z23*5+Z25*15+Z26*12</f>
        <v>84</v>
      </c>
      <c r="X22" s="115" t="s">
        <v>51</v>
      </c>
      <c r="Y22" s="40" t="s">
        <v>21</v>
      </c>
      <c r="Z22" s="149">
        <v>2.8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>
      <c r="B23" s="154">
        <v>27</v>
      </c>
      <c r="C23" s="239"/>
      <c r="D23" s="4"/>
      <c r="E23" s="5"/>
      <c r="F23" s="5"/>
      <c r="G23" s="4"/>
      <c r="H23" s="4"/>
      <c r="I23" s="4"/>
      <c r="J23" s="4" t="s">
        <v>154</v>
      </c>
      <c r="K23" s="4"/>
      <c r="L23" s="4">
        <v>18</v>
      </c>
      <c r="N23" s="170"/>
      <c r="O23" s="132"/>
      <c r="P23" s="4"/>
      <c r="Q23" s="4"/>
      <c r="R23" s="4"/>
      <c r="S23" s="4"/>
      <c r="T23" s="4"/>
      <c r="U23" s="4"/>
      <c r="V23" s="241"/>
      <c r="W23" s="116" t="s">
        <v>52</v>
      </c>
      <c r="X23" s="117"/>
      <c r="Y23" s="43" t="s">
        <v>23</v>
      </c>
      <c r="Z23" s="149">
        <v>1.8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>
      <c r="B24" s="154" t="s">
        <v>8</v>
      </c>
      <c r="C24" s="239"/>
      <c r="D24" s="5"/>
      <c r="E24" s="5"/>
      <c r="F24" s="5"/>
      <c r="G24" s="4"/>
      <c r="H24" s="47"/>
      <c r="I24" s="4"/>
      <c r="J24" s="4" t="s">
        <v>149</v>
      </c>
      <c r="K24" s="103"/>
      <c r="L24" s="4">
        <v>30</v>
      </c>
      <c r="N24" s="170"/>
      <c r="P24" s="4"/>
      <c r="Q24" s="47"/>
      <c r="R24" s="4"/>
      <c r="S24" s="5"/>
      <c r="T24" s="47"/>
      <c r="U24" s="4"/>
      <c r="V24" s="241"/>
      <c r="W24" s="114">
        <f>Z22*5+Z24*5</f>
        <v>26.5</v>
      </c>
      <c r="X24" s="115" t="s">
        <v>51</v>
      </c>
      <c r="Y24" s="43" t="s">
        <v>26</v>
      </c>
      <c r="Z24" s="149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>
      <c r="B25" s="253" t="s">
        <v>36</v>
      </c>
      <c r="C25" s="239"/>
      <c r="D25" s="5"/>
      <c r="E25" s="5"/>
      <c r="F25" s="5"/>
      <c r="G25" s="4"/>
      <c r="H25" s="4"/>
      <c r="I25" s="4"/>
      <c r="J25" s="4"/>
      <c r="K25" s="47"/>
      <c r="L25" s="4"/>
      <c r="M25" s="165"/>
      <c r="N25" s="171"/>
      <c r="O25" s="166"/>
      <c r="P25" s="4"/>
      <c r="Q25" s="47"/>
      <c r="R25" s="4"/>
      <c r="S25" s="4"/>
      <c r="T25" s="47"/>
      <c r="U25" s="4"/>
      <c r="V25" s="241"/>
      <c r="W25" s="116" t="s">
        <v>53</v>
      </c>
      <c r="X25" s="117"/>
      <c r="Y25" s="43" t="s">
        <v>29</v>
      </c>
      <c r="Z25" s="149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>
      <c r="B26" s="253"/>
      <c r="C26" s="239"/>
      <c r="D26" s="105"/>
      <c r="E26" s="47"/>
      <c r="F26" s="4"/>
      <c r="G26" s="69"/>
      <c r="H26" s="47"/>
      <c r="I26" s="4"/>
      <c r="J26" s="4"/>
      <c r="K26" s="47"/>
      <c r="L26" s="4"/>
      <c r="M26" s="165"/>
      <c r="N26" s="136"/>
      <c r="O26" s="166"/>
      <c r="P26" s="4"/>
      <c r="Q26" s="47"/>
      <c r="R26" s="4"/>
      <c r="S26" s="4"/>
      <c r="T26" s="47"/>
      <c r="U26" s="4"/>
      <c r="V26" s="241"/>
      <c r="W26" s="114">
        <f>Z21*2+Z22*7+Z23*1+Z26*8</f>
        <v>31.4</v>
      </c>
      <c r="X26" s="115" t="s">
        <v>51</v>
      </c>
      <c r="Y26" s="91" t="s">
        <v>39</v>
      </c>
      <c r="Z26" s="149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>
      <c r="B27" s="155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1"/>
      <c r="W27" s="116" t="s">
        <v>9</v>
      </c>
      <c r="X27" s="117"/>
      <c r="Y27" s="51"/>
      <c r="Z27" s="149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>
      <c r="B28" s="156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2"/>
      <c r="W28" s="118">
        <f>W22*4+W26*4+W24*9</f>
        <v>700.1</v>
      </c>
      <c r="X28" s="119" t="s">
        <v>54</v>
      </c>
      <c r="Y28" s="57"/>
      <c r="Z28" s="149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>
      <c r="B29" s="146">
        <v>4</v>
      </c>
      <c r="C29" s="239"/>
      <c r="D29" s="36" t="str">
        <f>'00月菜單'!M41</f>
        <v>南瓜飯</v>
      </c>
      <c r="E29" s="36" t="s">
        <v>76</v>
      </c>
      <c r="F29" s="36"/>
      <c r="G29" s="36" t="str">
        <f>'00月菜單'!M42</f>
        <v>蘿蔔燒肉</v>
      </c>
      <c r="H29" s="36" t="s">
        <v>14</v>
      </c>
      <c r="I29" s="36"/>
      <c r="J29" s="36" t="str">
        <f>'00月菜單'!M43</f>
        <v>土魠魚(海)(炸)</v>
      </c>
      <c r="K29" s="36" t="s">
        <v>126</v>
      </c>
      <c r="L29" s="36"/>
      <c r="M29" s="36" t="str">
        <f>'00月菜單'!M44</f>
        <v>宮保高麗菜</v>
      </c>
      <c r="N29" s="36" t="s">
        <v>14</v>
      </c>
      <c r="O29" s="36"/>
      <c r="P29" s="36" t="str">
        <f>'00月菜單'!M45</f>
        <v>深色蔬菜</v>
      </c>
      <c r="Q29" s="36" t="s">
        <v>75</v>
      </c>
      <c r="R29" s="36"/>
      <c r="S29" s="36" t="str">
        <f>'00月菜單'!M46</f>
        <v>味噌豆腐湯(豆)</v>
      </c>
      <c r="T29" s="36" t="s">
        <v>14</v>
      </c>
      <c r="U29" s="36"/>
      <c r="V29" s="240"/>
      <c r="W29" s="112" t="s">
        <v>50</v>
      </c>
      <c r="X29" s="113"/>
      <c r="Y29" s="37" t="s">
        <v>16</v>
      </c>
      <c r="Z29" s="147">
        <v>4.5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>
      <c r="B30" s="148" t="s">
        <v>7</v>
      </c>
      <c r="C30" s="239"/>
      <c r="D30" s="4" t="s">
        <v>57</v>
      </c>
      <c r="E30" s="4"/>
      <c r="F30" s="4">
        <v>70</v>
      </c>
      <c r="G30" s="5" t="s">
        <v>189</v>
      </c>
      <c r="H30" s="5"/>
      <c r="I30" s="5">
        <v>30</v>
      </c>
      <c r="J30" s="5" t="s">
        <v>299</v>
      </c>
      <c r="K30" s="5" t="s">
        <v>290</v>
      </c>
      <c r="L30" s="5">
        <v>40</v>
      </c>
      <c r="M30" s="4" t="s">
        <v>304</v>
      </c>
      <c r="N30" s="4"/>
      <c r="O30" s="4">
        <v>70</v>
      </c>
      <c r="P30" s="4" t="s">
        <v>157</v>
      </c>
      <c r="Q30" s="4"/>
      <c r="R30" s="4">
        <v>100</v>
      </c>
      <c r="S30" s="5" t="s">
        <v>190</v>
      </c>
      <c r="T30" s="4"/>
      <c r="U30" s="4">
        <v>1</v>
      </c>
      <c r="V30" s="241"/>
      <c r="W30" s="114">
        <f>Z29*15+Z31*5+Z33*15+Z34*12</f>
        <v>77.5</v>
      </c>
      <c r="X30" s="115" t="s">
        <v>51</v>
      </c>
      <c r="Y30" s="40" t="s">
        <v>21</v>
      </c>
      <c r="Z30" s="149">
        <v>2.6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>
      <c r="B31" s="148">
        <v>28</v>
      </c>
      <c r="C31" s="239"/>
      <c r="D31" s="4" t="s">
        <v>62</v>
      </c>
      <c r="E31" s="4"/>
      <c r="F31" s="4">
        <v>30</v>
      </c>
      <c r="G31" s="5" t="s">
        <v>165</v>
      </c>
      <c r="H31" s="5"/>
      <c r="I31" s="5">
        <v>40</v>
      </c>
      <c r="J31" s="5"/>
      <c r="K31" s="5"/>
      <c r="L31" s="5"/>
      <c r="M31" s="4"/>
      <c r="N31" s="4"/>
      <c r="O31" s="4"/>
      <c r="P31" s="4"/>
      <c r="Q31" s="4"/>
      <c r="R31" s="4"/>
      <c r="S31" s="5" t="s">
        <v>191</v>
      </c>
      <c r="T31" s="4" t="s">
        <v>185</v>
      </c>
      <c r="U31" s="4">
        <v>50</v>
      </c>
      <c r="V31" s="241"/>
      <c r="W31" s="116" t="s">
        <v>52</v>
      </c>
      <c r="X31" s="117"/>
      <c r="Y31" s="43" t="s">
        <v>23</v>
      </c>
      <c r="Z31" s="149">
        <v>2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>
      <c r="B32" s="148" t="s">
        <v>8</v>
      </c>
      <c r="C32" s="239"/>
      <c r="D32" s="47"/>
      <c r="E32" s="47"/>
      <c r="F32" s="4"/>
      <c r="G32" s="5"/>
      <c r="H32" s="5"/>
      <c r="I32" s="5"/>
      <c r="J32" s="5"/>
      <c r="K32" s="5"/>
      <c r="L32" s="5"/>
      <c r="M32" s="4"/>
      <c r="N32" s="103"/>
      <c r="O32" s="4"/>
      <c r="P32" s="4"/>
      <c r="Q32" s="47"/>
      <c r="R32" s="4"/>
      <c r="S32" s="4"/>
      <c r="T32" s="5"/>
      <c r="U32" s="4"/>
      <c r="V32" s="241"/>
      <c r="W32" s="114">
        <f>Z30*5+Z32*5</f>
        <v>25.5</v>
      </c>
      <c r="X32" s="115" t="s">
        <v>51</v>
      </c>
      <c r="Y32" s="43" t="s">
        <v>26</v>
      </c>
      <c r="Z32" s="149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>
      <c r="B33" s="251" t="s">
        <v>37</v>
      </c>
      <c r="C33" s="239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1"/>
      <c r="W33" s="116" t="s">
        <v>53</v>
      </c>
      <c r="X33" s="117"/>
      <c r="Y33" s="43" t="s">
        <v>29</v>
      </c>
      <c r="Z33" s="149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>
      <c r="B34" s="251"/>
      <c r="C34" s="239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1"/>
      <c r="W34" s="114">
        <f>Z29*2+Z30*7+Z31*1+Z34*8</f>
        <v>29.2</v>
      </c>
      <c r="X34" s="115" t="s">
        <v>51</v>
      </c>
      <c r="Y34" s="91" t="s">
        <v>39</v>
      </c>
      <c r="Z34" s="149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>
      <c r="B35" s="151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1"/>
      <c r="W35" s="116" t="s">
        <v>9</v>
      </c>
      <c r="X35" s="117"/>
      <c r="Y35" s="51"/>
      <c r="Z35" s="149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>
      <c r="B36" s="1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2"/>
      <c r="W36" s="118">
        <f>W30*4+W34*4+W32*9</f>
        <v>656.3</v>
      </c>
      <c r="X36" s="119" t="s">
        <v>54</v>
      </c>
      <c r="Y36" s="48"/>
      <c r="Z36" s="149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>
      <c r="B37" s="146">
        <v>4</v>
      </c>
      <c r="C37" s="239"/>
      <c r="D37" s="36" t="str">
        <f>'00月菜單'!Q41</f>
        <v>油蔥拌飯</v>
      </c>
      <c r="E37" s="36" t="s">
        <v>176</v>
      </c>
      <c r="F37" s="36"/>
      <c r="G37" s="36" t="str">
        <f>'00月菜單'!Q42</f>
        <v>三杯雞</v>
      </c>
      <c r="H37" s="36" t="s">
        <v>291</v>
      </c>
      <c r="I37" s="36"/>
      <c r="J37" s="36" t="str">
        <f>'00月菜單'!Q43</f>
        <v>什錦竹筍</v>
      </c>
      <c r="K37" s="36" t="s">
        <v>14</v>
      </c>
      <c r="L37" s="36"/>
      <c r="M37" s="36" t="str">
        <f>'00月菜單'!Q44</f>
        <v>米血甜不辣(加)</v>
      </c>
      <c r="N37" s="36" t="s">
        <v>291</v>
      </c>
      <c r="O37" s="36"/>
      <c r="P37" s="36" t="str">
        <f>'00月菜單'!Q45</f>
        <v>淺色蔬菜</v>
      </c>
      <c r="Q37" s="36" t="s">
        <v>215</v>
      </c>
      <c r="R37" s="36"/>
      <c r="S37" s="36" t="str">
        <f>'00月菜單'!Q46</f>
        <v>海芽蛋花湯</v>
      </c>
      <c r="T37" s="36" t="s">
        <v>216</v>
      </c>
      <c r="U37" s="36"/>
      <c r="V37" s="240"/>
      <c r="W37" s="112" t="s">
        <v>50</v>
      </c>
      <c r="X37" s="113"/>
      <c r="Y37" s="37" t="s">
        <v>16</v>
      </c>
      <c r="Z37" s="147">
        <v>4.5999999999999996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>
      <c r="B38" s="148" t="s">
        <v>7</v>
      </c>
      <c r="C38" s="239"/>
      <c r="D38" s="4" t="s">
        <v>57</v>
      </c>
      <c r="E38" s="5"/>
      <c r="F38" s="5">
        <v>75</v>
      </c>
      <c r="G38" s="4" t="s">
        <v>241</v>
      </c>
      <c r="H38" s="5"/>
      <c r="I38" s="4">
        <v>70</v>
      </c>
      <c r="J38" s="165" t="s">
        <v>83</v>
      </c>
      <c r="K38" s="177"/>
      <c r="L38" s="179">
        <v>70</v>
      </c>
      <c r="M38" s="5" t="s">
        <v>129</v>
      </c>
      <c r="N38" s="4"/>
      <c r="O38" s="5">
        <v>20</v>
      </c>
      <c r="P38" s="4" t="s">
        <v>242</v>
      </c>
      <c r="Q38" s="4"/>
      <c r="R38" s="4">
        <v>120</v>
      </c>
      <c r="S38" s="4" t="s">
        <v>243</v>
      </c>
      <c r="T38" s="4"/>
      <c r="U38" s="4">
        <v>30</v>
      </c>
      <c r="V38" s="241"/>
      <c r="W38" s="114">
        <f>Z37*15+Z39*5+Z41*15+Z42*12</f>
        <v>80.5</v>
      </c>
      <c r="X38" s="115" t="s">
        <v>51</v>
      </c>
      <c r="Y38" s="40" t="s">
        <v>21</v>
      </c>
      <c r="Z38" s="149">
        <v>2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>
      <c r="B39" s="148">
        <v>29</v>
      </c>
      <c r="C39" s="239"/>
      <c r="D39" s="4" t="s">
        <v>132</v>
      </c>
      <c r="E39" s="5"/>
      <c r="F39" s="5">
        <v>5</v>
      </c>
      <c r="G39" s="4"/>
      <c r="H39" s="5"/>
      <c r="I39" s="4"/>
      <c r="J39" s="176" t="s">
        <v>322</v>
      </c>
      <c r="K39" s="136"/>
      <c r="L39" s="180">
        <v>5</v>
      </c>
      <c r="M39" s="5" t="s">
        <v>244</v>
      </c>
      <c r="N39" s="4" t="s">
        <v>121</v>
      </c>
      <c r="O39" s="5">
        <v>20</v>
      </c>
      <c r="P39" s="4"/>
      <c r="Q39" s="5"/>
      <c r="R39" s="4"/>
      <c r="S39" s="5" t="s">
        <v>245</v>
      </c>
      <c r="T39" s="5"/>
      <c r="U39" s="5">
        <v>10</v>
      </c>
      <c r="V39" s="241"/>
      <c r="W39" s="116" t="s">
        <v>52</v>
      </c>
      <c r="X39" s="117"/>
      <c r="Y39" s="43" t="s">
        <v>23</v>
      </c>
      <c r="Z39" s="149">
        <v>2.2999999999999998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>
      <c r="B40" s="148" t="s">
        <v>8</v>
      </c>
      <c r="C40" s="239"/>
      <c r="D40" s="5" t="s">
        <v>233</v>
      </c>
      <c r="E40" s="5"/>
      <c r="F40" s="5">
        <v>1</v>
      </c>
      <c r="G40" s="4"/>
      <c r="H40" s="5"/>
      <c r="I40" s="4"/>
      <c r="J40" s="165" t="s">
        <v>323</v>
      </c>
      <c r="K40" s="136"/>
      <c r="L40" s="181">
        <v>5</v>
      </c>
      <c r="M40" s="4"/>
      <c r="N40" s="5"/>
      <c r="O40" s="4"/>
      <c r="P40" s="4"/>
      <c r="Q40" s="5"/>
      <c r="R40" s="4"/>
      <c r="S40" s="5"/>
      <c r="T40" s="5"/>
      <c r="U40" s="5"/>
      <c r="V40" s="241"/>
      <c r="W40" s="114">
        <f>Z38*5+Z40*5</f>
        <v>22.5</v>
      </c>
      <c r="X40" s="115" t="s">
        <v>51</v>
      </c>
      <c r="Y40" s="43" t="s">
        <v>26</v>
      </c>
      <c r="Z40" s="149"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>
      <c r="B41" s="251" t="s">
        <v>37</v>
      </c>
      <c r="C41" s="239"/>
      <c r="D41" s="5"/>
      <c r="E41" s="5"/>
      <c r="F41" s="4"/>
      <c r="G41" s="4"/>
      <c r="H41" s="5"/>
      <c r="I41" s="4"/>
      <c r="J41" s="5"/>
      <c r="K41" s="178"/>
      <c r="L41" s="180"/>
      <c r="M41" s="4"/>
      <c r="N41" s="5"/>
      <c r="O41" s="4"/>
      <c r="P41" s="4"/>
      <c r="Q41" s="5"/>
      <c r="R41" s="4"/>
      <c r="S41" s="5"/>
      <c r="T41" s="5"/>
      <c r="U41" s="5"/>
      <c r="V41" s="241"/>
      <c r="W41" s="116" t="s">
        <v>53</v>
      </c>
      <c r="X41" s="117"/>
      <c r="Y41" s="43" t="s">
        <v>29</v>
      </c>
      <c r="Z41" s="149"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>
      <c r="B42" s="251"/>
      <c r="C42" s="239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1"/>
      <c r="W42" s="114">
        <f>Z37*2+Z38*7+Z39*1+Z42*8</f>
        <v>25.5</v>
      </c>
      <c r="X42" s="115" t="s">
        <v>51</v>
      </c>
      <c r="Y42" s="91" t="s">
        <v>39</v>
      </c>
      <c r="Z42" s="149">
        <v>0</v>
      </c>
      <c r="AA42" s="20"/>
      <c r="AB42" s="21" t="s">
        <v>31</v>
      </c>
      <c r="AF42" s="21">
        <f>AC42*15</f>
        <v>0</v>
      </c>
    </row>
    <row r="43" spans="2:33" ht="27.95" customHeight="1">
      <c r="B43" s="151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1"/>
      <c r="W43" s="116" t="s">
        <v>9</v>
      </c>
      <c r="X43" s="117"/>
      <c r="Y43" s="51"/>
      <c r="Z43" s="149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>
      <c r="B44" s="157"/>
      <c r="C44" s="158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252"/>
      <c r="W44" s="161">
        <f>W38*4+W42*4+W40*9</f>
        <v>626.5</v>
      </c>
      <c r="X44" s="162" t="s">
        <v>54</v>
      </c>
      <c r="Y44" s="163"/>
      <c r="Z44" s="164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>
      <c r="B45" s="81"/>
      <c r="C45" s="21"/>
      <c r="D45" s="42"/>
      <c r="E45" s="82"/>
      <c r="F45" s="42"/>
      <c r="G45" s="42"/>
      <c r="H45" s="82"/>
      <c r="I45" s="42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83"/>
      <c r="AB45" s="68"/>
      <c r="AC45" s="62"/>
      <c r="AD45" s="68"/>
      <c r="AE45" s="68"/>
      <c r="AF45" s="68"/>
      <c r="AG45" s="68"/>
    </row>
    <row r="46" spans="2:33">
      <c r="B46" s="62"/>
      <c r="C46" s="84"/>
      <c r="D46" s="237"/>
      <c r="E46" s="237"/>
      <c r="F46" s="238"/>
      <c r="G46" s="238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>
      <c r="Z47" s="129"/>
    </row>
    <row r="48" spans="2:33">
      <c r="Z48" s="129"/>
    </row>
    <row r="49" spans="26:26">
      <c r="Z49" s="129"/>
    </row>
    <row r="50" spans="26:26">
      <c r="Z50" s="129"/>
    </row>
    <row r="51" spans="26:26">
      <c r="Z51" s="129"/>
    </row>
    <row r="52" spans="26:26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2016-03-08T08:54:18Z</cp:lastPrinted>
  <dcterms:created xsi:type="dcterms:W3CDTF">2013-10-17T10:44:48Z</dcterms:created>
  <dcterms:modified xsi:type="dcterms:W3CDTF">2016-03-11T05:58:05Z</dcterms:modified>
</cp:coreProperties>
</file>